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/>
  <mc:AlternateContent xmlns:mc="http://schemas.openxmlformats.org/markup-compatibility/2006">
    <mc:Choice Requires="x15">
      <x15ac:absPath xmlns:x15ac="http://schemas.microsoft.com/office/spreadsheetml/2010/11/ac" url="\\OR00000OVANT012\_Public2\_Utvar_TN\Odbor_ PS\____3_Stavby\2. Přejezdy\P8325 km 126,462 Č.Těšín-F-M\2. Realizace\1. Soutěž na R\Podklady\Soupis prací\"/>
    </mc:Choice>
  </mc:AlternateContent>
  <xr:revisionPtr revIDLastSave="0" documentId="13_ncr:1_{3310542F-066B-47BD-A6AB-3D5FAA37BBF9}" xr6:coauthVersionLast="47" xr6:coauthVersionMax="47" xr10:uidLastSave="{00000000-0000-0000-0000-000000000000}"/>
  <bookViews>
    <workbookView xWindow="780" yWindow="600" windowWidth="25035" windowHeight="15600" xr2:uid="{00000000-000D-0000-FFFF-FFFF00000000}"/>
  </bookViews>
  <sheets>
    <sheet name="SO 01-10-01_SO 01-10-01.1" sheetId="1" r:id="rId1"/>
    <sheet name="SO 01-10-01_SO 01-10-01.2" sheetId="2" r:id="rId2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2" l="1"/>
  <c r="O31" i="2" s="1"/>
  <c r="I27" i="2"/>
  <c r="Q26" i="2" s="1"/>
  <c r="I26" i="2" s="1"/>
  <c r="I22" i="2"/>
  <c r="O22" i="2" s="1"/>
  <c r="I18" i="2"/>
  <c r="O18" i="2" s="1"/>
  <c r="I14" i="2"/>
  <c r="O14" i="2" s="1"/>
  <c r="I10" i="2"/>
  <c r="Q9" i="2" s="1"/>
  <c r="I9" i="2" s="1"/>
  <c r="I3" i="2" s="1"/>
  <c r="I131" i="1"/>
  <c r="O131" i="1" s="1"/>
  <c r="I127" i="1"/>
  <c r="O127" i="1" s="1"/>
  <c r="I123" i="1"/>
  <c r="O123" i="1" s="1"/>
  <c r="I119" i="1"/>
  <c r="O119" i="1" s="1"/>
  <c r="I115" i="1"/>
  <c r="O115" i="1" s="1"/>
  <c r="I111" i="1"/>
  <c r="O111" i="1" s="1"/>
  <c r="I107" i="1"/>
  <c r="Q102" i="1" s="1"/>
  <c r="I102" i="1" s="1"/>
  <c r="I103" i="1"/>
  <c r="O103" i="1" s="1"/>
  <c r="I98" i="1"/>
  <c r="O98" i="1" s="1"/>
  <c r="I94" i="1"/>
  <c r="O94" i="1" s="1"/>
  <c r="I90" i="1"/>
  <c r="Q89" i="1" s="1"/>
  <c r="I89" i="1" s="1"/>
  <c r="I85" i="1"/>
  <c r="O85" i="1" s="1"/>
  <c r="R84" i="1" s="1"/>
  <c r="O84" i="1" s="1"/>
  <c r="Q84" i="1"/>
  <c r="I84" i="1" s="1"/>
  <c r="I80" i="1"/>
  <c r="O80" i="1" s="1"/>
  <c r="I76" i="1"/>
  <c r="O76" i="1" s="1"/>
  <c r="I71" i="1"/>
  <c r="O71" i="1" s="1"/>
  <c r="I67" i="1"/>
  <c r="O67" i="1" s="1"/>
  <c r="I63" i="1"/>
  <c r="O63" i="1" s="1"/>
  <c r="I59" i="1"/>
  <c r="O59" i="1" s="1"/>
  <c r="I55" i="1"/>
  <c r="O55" i="1" s="1"/>
  <c r="I51" i="1"/>
  <c r="O51" i="1" s="1"/>
  <c r="I47" i="1"/>
  <c r="O47" i="1" s="1"/>
  <c r="I43" i="1"/>
  <c r="O43" i="1" s="1"/>
  <c r="I39" i="1"/>
  <c r="O39" i="1" s="1"/>
  <c r="I35" i="1"/>
  <c r="O35" i="1" s="1"/>
  <c r="I31" i="1"/>
  <c r="O31" i="1" s="1"/>
  <c r="I27" i="1"/>
  <c r="O27" i="1" s="1"/>
  <c r="I23" i="1"/>
  <c r="O23" i="1" s="1"/>
  <c r="I19" i="1"/>
  <c r="O19" i="1" s="1"/>
  <c r="I15" i="1"/>
  <c r="Q14" i="1" s="1"/>
  <c r="I14" i="1" s="1"/>
  <c r="I10" i="1"/>
  <c r="O10" i="1" s="1"/>
  <c r="R9" i="1" s="1"/>
  <c r="O9" i="1" s="1"/>
  <c r="Q9" i="1"/>
  <c r="I9" i="1" s="1"/>
  <c r="R75" i="1" l="1"/>
  <c r="O75" i="1" s="1"/>
  <c r="Q75" i="1"/>
  <c r="I75" i="1" s="1"/>
  <c r="I3" i="1" s="1"/>
  <c r="O15" i="1"/>
  <c r="R14" i="1" s="1"/>
  <c r="O14" i="1" s="1"/>
  <c r="O90" i="1"/>
  <c r="R89" i="1" s="1"/>
  <c r="O89" i="1" s="1"/>
  <c r="O107" i="1"/>
  <c r="R102" i="1" s="1"/>
  <c r="O102" i="1" s="1"/>
  <c r="O10" i="2"/>
  <c r="R9" i="2" s="1"/>
  <c r="O9" i="2" s="1"/>
  <c r="O27" i="2"/>
  <c r="R26" i="2" s="1"/>
  <c r="O26" i="2" s="1"/>
  <c r="O2" i="1" l="1"/>
  <c r="O2" i="2"/>
</calcChain>
</file>

<file path=xl/sharedStrings.xml><?xml version="1.0" encoding="utf-8"?>
<sst xmlns="http://schemas.openxmlformats.org/spreadsheetml/2006/main" count="618" uniqueCount="231">
  <si>
    <t>ASPE10</t>
  </si>
  <si>
    <t>S</t>
  </si>
  <si>
    <t>Firma: MORAVIA CONSULT Olomouc a.s.</t>
  </si>
  <si>
    <t>Soupis prací objektu</t>
  </si>
  <si>
    <t xml:space="preserve">Stavba: </t>
  </si>
  <si>
    <t>20-098-232-SR</t>
  </si>
  <si>
    <t>Rekonstrukce a doplnění závor na přejezdu P8325 v km 126,462 na trati Český Těšín – Frýdek-Místek</t>
  </si>
  <si>
    <t>O</t>
  </si>
  <si>
    <t>Objekt:</t>
  </si>
  <si>
    <t>SO 01-10-01</t>
  </si>
  <si>
    <t>Železniční svršek</t>
  </si>
  <si>
    <t>O1</t>
  </si>
  <si>
    <t>Rozpočet:</t>
  </si>
  <si>
    <t>0,00</t>
  </si>
  <si>
    <t>15,00</t>
  </si>
  <si>
    <t>21,00</t>
  </si>
  <si>
    <t>3</t>
  </si>
  <si>
    <t>2</t>
  </si>
  <si>
    <t>SO 01-10-01.1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</si>
  <si>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</si>
  <si>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</si>
  <si>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</si>
  <si>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</si>
  <si>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</si>
  <si>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</si>
  <si>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</si>
  <si>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</si>
  <si>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</si>
  <si>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</si>
  <si>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</si>
  <si>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</si>
  <si>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</si>
  <si>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</si>
  <si>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</si>
  <si>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</si>
  <si>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</si>
  <si>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</si>
  <si>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</si>
  <si>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</si>
  <si>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Zemní práce</t>
  </si>
  <si>
    <t>P</t>
  </si>
  <si>
    <t>12373</t>
  </si>
  <si>
    <t/>
  </si>
  <si>
    <t>ODKOP PRO SPOD STAVBU SILNIC A ŽELEZNIC TŘ. I</t>
  </si>
  <si>
    <t>M3</t>
  </si>
  <si>
    <t>2022_OTSKP</t>
  </si>
  <si>
    <t>PP</t>
  </si>
  <si>
    <t>VV</t>
  </si>
  <si>
    <t>1: Dle technické zprávy, výkresových příloh projektové dokumentace. Dle výkazů materiálu projektu. Dle tabulky kubatur projektanta.  
2: Výkop zeminy tř. I   
3: 28,8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</si>
  <si>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</si>
  <si>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</si>
  <si>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52</t>
  </si>
  <si>
    <t>Zřízení drážního svršku</t>
  </si>
  <si>
    <t>512550</t>
  </si>
  <si>
    <t>KOLEJOVÉ LOŽE - ZŘÍZENÍ Z KAMENIVA HRUBÉHO DRCENÉHO (ŠTĚRK)</t>
  </si>
  <si>
    <t>1: Dle technické zprávy, výkresových příloh projektové dokumentace. Dle výkazů materiálu projektu. Dle tabulky kubatur projektanta.  
2: Nové štěrkové lože fr. 31.5/63  
3: 81,8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</si>
  <si>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</si>
  <si>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513550</t>
  </si>
  <si>
    <t>KOLEJOVÉ LOŽE - DOPLNĚNÍ Z KAMENIVA HRUBÉHO DRCENÉHO (ŠTĚRK)</t>
  </si>
  <si>
    <t>1: Dle technické zprávy, výkresových příloh projektové dokumentace. Dle výkazů materiálu projektu. Dle tabulky kubatur projektanta.  
2: Dosypání štěrkového lože fr.31.5/63 (SVÚ - 0,15 m3 na m)  
3: 54</t>
  </si>
  <si>
    <t>523352</t>
  </si>
  <si>
    <t>KOLEJ 60 E2, ROZD. "U", BEZSTYKOVÁ, PR. BET. BEZPODKLADNICOVÝ, UP. PRUŽNÉ</t>
  </si>
  <si>
    <t>m</t>
  </si>
  <si>
    <t>1: Dle technické zprávy, výkresových příloh projektové dokumentace. Dle výkazů materiálu projektu. Dle tabulky kubatur projektanta.  
2: Kolejový rošt kolej 60E2 , upevnění pružné bezpodkladnicové W14 (s antikorozní úpravou pod přejezdem - 9.6 m), nové betonové pražce dl. 2.6 m, 304 kg, rozdělení "u"  
3: 25</t>
  </si>
  <si>
    <t>1. Položka obsahuje: 
 – defektoskopické zkoušky kolejnic, jsou-li vyžadovány 
 – dodávku uvedeného typu kolejnic, pražců (popř. mostnic), upevňovadel a drobného kolejiva v uvedeném rozdělení koleje pro normální rozchod kolejí (1435 mm)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zřízení kolejového lože 
 – svařování kolejnic do bezstykové koleje 
 – broušení koleje 
 – případnou dodávku a montáž pražcových kotev 
 – následnou úpravu směrového a výškového uspořádání koleje 
3.Způsob měření: 
Měří se délka koleje ve smyslu ČSN 73 6360, tj. v ose koleje</t>
  </si>
  <si>
    <t>528311</t>
  </si>
  <si>
    <t>KOLEJ 49 E1, ROZD. "U", BEZSTYKOVÁ, PR. DŘ., UP. TUHÉ</t>
  </si>
  <si>
    <t>1: Dle technické zprávy, výkresových příloh projektové dokumentace. Dle výkazů materiálu projektu. Dle tabulky kubatur projektanta.  
2: Kolejový rošt kolej 49E1, upevnění tuhé podkladnicové K, nové dřevěné pražce, rozdělení "u"  
3: 4,75</t>
  </si>
  <si>
    <t>1. Položka obsahuje: 
 – defektoskopické zkoušky kolejnic, jsou-li vyžadovány 
 – dodávku uvedeného typu kolejnic, pražců (popř. mostnic), upevňovadel a drobného kolejiva v uvedeném rozdělení koleje pro normální rozchod kolejí (1435 mm)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  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zřízení kolejového lože 
 – svařování kolejnic do bezstykové koleje 
 – broušení koleje 
 – případnou dodávku a montáž pražcových kotev 
 – následnou úpravu směrového a výškového uspořádání koleje 
3. Způsob měření: 
Měří se délka koleje ve smyslu ČSN 73 6360, tj. v ose koleje.</t>
  </si>
  <si>
    <t>542121</t>
  </si>
  <si>
    <t>SMĚROVÉ A VÝŠKOVÉ VYROVNÁNÍ KOLEJE NA PRAŽCÍCH BETONOVÝCH DO 0,05 M</t>
  </si>
  <si>
    <t>1: Dle technické zprávy, výkresových příloh projektové dokumentace. Dle výkazů materiálu projektu. Dle tabulky kubatur projektanta.  
2: Směrová a výšková úprava stávající koleje na beton. pražcích (2x bez délky přejezdové konstrukce + 1x celé)   
3: 150</t>
  </si>
  <si>
    <t>1. Položka obsahuje: 
 – podbíjení pražců, vyrovnání nivelety stávající koleje nebo výhybkové konstrukce do 50 mm při zapojování na novostavbu (přechodový úsek) 
 – příplatky za ztížené podmínky při práci v koleji, např. překážky po stranách koleje, práci v tunelu apod. 
2. Položka neobsahuje: 
 – případné doplnění štěrkového lože 
3. Způsob měření: 
Měří se délka koleje ve smyslu ČSN 73 6360, tj. v ose koleje.</t>
  </si>
  <si>
    <t>7</t>
  </si>
  <si>
    <t>542211</t>
  </si>
  <si>
    <t>SMĚROVÉ A VÝŠKOVÉ VYROVNÁNÍ VÝHYBKOVÉ KONSTRUKCE NA PRAŽCÍCH DŘEVĚNÝCH DO 0,05 M</t>
  </si>
  <si>
    <t>1: Dle technické zprávy, výkresových příloh projektové dokumentace. Dle výkazů materiálu projektu. Dle tabulky kubatur projektanta.  
2: Směrová a výšková úprava stávající výhybky na dřev. pražcích - 2x pojezd   
3: 100</t>
  </si>
  <si>
    <t>8</t>
  </si>
  <si>
    <t>543412</t>
  </si>
  <si>
    <t>VÝMĚNA UPEVNĚNÍ (ŠROUBŮ, SPON, SVĚREK, KROUŽKŮ) PRUŽNÉHO</t>
  </si>
  <si>
    <t>PÁR</t>
  </si>
  <si>
    <t>výměna svěrek ŽS4 za Skl24</t>
  </si>
  <si>
    <t>1. Položka obsahuje: 
 – dodávku a uložení vyměňovaného materiálu, ať nového, regenerovaného nebo vyzískaného 
 – případné doplnění ostatního drobného kolejiva 
 – naložení a odvoz demontovaného materiálu do skladu nebo na likvidaci 
 – příplatky za ztížené podmínky při práci v koleji, např. překážky po stranách koleje, práci v tunelu ap. 
2. Položka neobsahuje: 
 X 
3. Způsob měření: 
Udává se vždy pár, tj. po dvou kusech úložných ploch kolejnice na každém pražci.</t>
  </si>
  <si>
    <t>543430</t>
  </si>
  <si>
    <t>VÝMĚNA PODLOŽEK POD KOLEJNICEMI</t>
  </si>
  <si>
    <t>výměna pryžových podložek pod podkladnici a patu kolejnice</t>
  </si>
  <si>
    <t>1. Položka obsahuje: 
 – dodávku a uložení vyměňovaného materiálu, ať nového, regenerovaného nebo vyzískaného 
 – případné doplnění ostatního drobného kolejiva 
 – naložení a odvoz demontovaného materiálu do skladu nebo na likvidaci 
 – příplatky za ztížené podmínky při práci v koleji, např. překážky po stranách koleje, práci v tunelu ap. 
2. Položka neobsahuje: 
 – poplatek za likvidaci odpadů (nacení se dle SSD 0) 
3. Způsob měření: 
Udává se vždy pár, tj. po dvou kusech úložných ploch kolejnice na každém pražci.</t>
  </si>
  <si>
    <t>545111</t>
  </si>
  <si>
    <t>SVAR KOLEJNIC (STEJNÉHO TVARU) 60 E2, R 65 JEDNOTLIVĚ</t>
  </si>
  <si>
    <t>kus</t>
  </si>
  <si>
    <t>1: Dle technické zprávy, výkresových příloh projektové dokumentace. Dle výkazů materiálu projektu. Dle tabulky kubatur projektanta.  
2: Svary termitem  
3: 2*2</t>
  </si>
  <si>
    <t>Jednotlivým svarem se rozumí svar, který splňuje některé z následujících kriterií: 
–  počet svarů v jednom objektu je menší než 20 ks 
–  při vevařování lepených izolovaných styků a dilatačních zařízení do kolejí 
–  závěrný svar při zřizování bezstykové koleje ve smyslu předpisu S3/2 
Svar, který nesplňuje ani jedno z výše uvedených kriterií, je svar průběžný 
1. Položka obsahuje: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
–  úpravu kolejového lože pro nasazení formy, zpětnou úprava do profilu 
 – svaření kolejnic nebo části výhybek, opracování a obroušení svaru 
 – úprava koleje nebo výhybkové konstrukce do stavu před svařováním 
 – příplatky za ztížené podmínky při práci v koleji, např. překážky po stranách koleje, práci v tunelu ap. 
2. Položka neobsahuje: 
 – případné řezání koleje 
3. Způsob měření: 
Udává se počet kusů kompletní konstrukce nebo práce.</t>
  </si>
  <si>
    <t>545220</t>
  </si>
  <si>
    <t>SVAR PŘECHODOVÝ (PŘECHODOVÁ KOLEJNICE) 49 E1/R 65</t>
  </si>
  <si>
    <t>1: Dle technické zprávy, výkresových příloh projektové dokumentace. Dle výkazů materiálu projektu. Dle tabulky kubatur projektanta.  
2: Přechodový svar R65/S49, termitové svařování  
3: 2*1</t>
  </si>
  <si>
    <t>1. Položka obsahuje: 
 – úpravu koleje nebo výhybky, tj. povolení upevňovadel, jejich případná výměna, úprava DILATAČNÍích spar, vyrovnání kolejnic výškové a směrové, případné obroušení nutných ploch apod., tak, aby mohl být vyhotoven svar 
 – svaření kolejnic nebo části výhybek, jeho opracování a obroušení 
 – úprava koleje nebo výhybkové konstrukce do stavu před svařováním 
 – příplatky za ztížené podmínky při práci v koleji, např. překážky po stranách koleje, práci v tunelu ap. 
2. Položka neobsahuje: 
 – případné řezání koleje 
 – zřízení bezstykové koleje 
3. Způsob měření: 
Udává se počet kusů kompletní konstrukce nebo práce.</t>
  </si>
  <si>
    <t>12</t>
  </si>
  <si>
    <t>549210</t>
  </si>
  <si>
    <t>PRAŽCOVÁ KOTVA V NOVĚ ZŘIZOVANÉ KOLEJI</t>
  </si>
  <si>
    <t>pražcové kotvy v nové koleji  
20=20,000 [A]</t>
  </si>
  <si>
    <t>1. Položka obsahuje: 
 – dodávku a montáž pražcové kotvy 
 – případné odhrabání štěrku v místě zabudování pražcové kotvy bez ohledu na ulehlost 
 – po dokončení montáže navrácení štěrku na původní místo a uvedení koleje do normového stavu 
 – příplatky za ztížené podmínky při práci v koleji, např. překážky po stranách koleje, práci v tunelu ap. 
2. Položka neobsahuje: 
 X 
3. Způsob měření: 
Udává se počet kusů kompletní konstrukce nebo práce.</t>
  </si>
  <si>
    <t>13</t>
  </si>
  <si>
    <t>549220</t>
  </si>
  <si>
    <t>PRAŽCOVÁ KOTVA VE STÁVAJÍCÍ KOLEJI</t>
  </si>
  <si>
    <t>pražcové kotvy ve stávající koleji/výhybce  
20=20,000 [A]</t>
  </si>
  <si>
    <t>1. Položka obsahuje: 
 – dodávku a montáž pražcové kotvy 
 – odhrabání štěrku v místě zabudování pražcové kotvy bez ohledu na ulehlost 
 – po dokončení montáže navrácení štěrku na původní místo a uvedení koleje do normového stavu 
 – příplatky za ztížené podmínky při práci v koleji, např. překážky po stranách koleje, práci v tunelu ap. 
2. Položka neobsahuje: 
 X 
3. Způsob měření: 
Udává se počet kusů kompletní konstrukce nebo práce.</t>
  </si>
  <si>
    <t>14</t>
  </si>
  <si>
    <t>549311</t>
  </si>
  <si>
    <t>ZRUŠENÍ A ZNOVUZŘÍZENÍ BEZSTYKOVÉ KOLEJE NA NEDEMONTOVANÝCH ÚSECÍCH V KOLEJI</t>
  </si>
  <si>
    <t>úprava BK (úprava upínací teploty ve stávající koleji)  
100=100,000 [A]</t>
  </si>
  <si>
    <t>1. Položka obsahuje: 
 – povolení upevňovadel, úprava dilatačních spár a následné utažení upevňovadel 
 – montážní přípravky na zajištění podmínek daných předpisem SŽDC S 3/2, zejména dodržení upínací teploty 
 – směrovou a výškovou úpravu koleje 
 – podbíjení pražců, vyrovnání nivelety koleje nebo výhybkové konstrukce do 50 mm při zapojování na novostavbu (přechodový úsek) 
 – příplatky za ztížené podmínky při práci v koleji, např. překážky po stranách koleje, práci v tunelu ap. 
2. Položka neobsahuje: 
 – případné doplnění kolejového lože 
 – svary 
3. Způsob měření: 
Měří se délka koleje ve smyslu ČSN 73 6360, tj. v ose koleje.</t>
  </si>
  <si>
    <t>15</t>
  </si>
  <si>
    <t>549510</t>
  </si>
  <si>
    <t>ŘEZÁNÍ KOLEJNIC</t>
  </si>
  <si>
    <t>1: Dle technické zprávy, výkresových příloh projektové dokumentace. Dle výkazů materiálu projektu. Dle tabulky kubatur projektanta.  
2: Řezání kolejnic  
3: 2*2</t>
  </si>
  <si>
    <t>1. Položka obsahuje: 
 – rozřezání kolejnic všech profilů 
 – příplatky za ztížené podmínky při práci v koleji, např. překážky po stranách koleje, práci v tunelu ap. 
2. Položka neobsahuje: 
 X 
3. Způsob měření: 
Udává se počet kusů kompletní konstrukce nebo práce..</t>
  </si>
  <si>
    <t>16</t>
  </si>
  <si>
    <t>R544100</t>
  </si>
  <si>
    <t>STYK MONTOVANÝ JAKÉHOKOLIV TVARU</t>
  </si>
  <si>
    <t>R</t>
  </si>
  <si>
    <t>1: Dle technické zprávy, výkresových příloh projektové dokumentace. Dle výkazů materiálu projektu. Dle tabulky kubatur projektanta.  
2: Montovaný kolejnicový styk  
3: 4</t>
  </si>
  <si>
    <t>1. Položka obsahuje:    
 – případné rozebrání stávajícího montovaného styku    
 – očištění a upravení spáry    
 – dodávku a montáž kompletní sady kolejnicových izolačních spojek příslušného tvaru v místě styku kolejnice    
 – příplatky za ztížené podmínky při práci v koleji, např. překážky po stranách koleje, práci v tunelu ap.    
2. Položka neobsahuje:    
 – demontáž izolovaného styku montovaného    
 – řezání koleje    
 – případnou úpravu pražců s povolením svěrkových šroubů apod.    
3. Způsob měření:    
Udává se počet kusů izolovaného styku libovolné délky v každém kolejnicovém pasu. V běžné koleji jsou tyto IS zpravidla v párech.</t>
  </si>
  <si>
    <t>90</t>
  </si>
  <si>
    <t>Ostatní konstrukce a práce</t>
  </si>
  <si>
    <t>17</t>
  </si>
  <si>
    <t>925120</t>
  </si>
  <si>
    <t>DRÁŽNÍ STEZKY Z DRTI TL. PŘES 50 MM</t>
  </si>
  <si>
    <t>M2</t>
  </si>
  <si>
    <t>1: Dle technické zprávy, výkresových příloh projektové dokumentace. Dle výkazů materiálu projektu. Dle tabulky kubatur projektanta.  
2: Drážní stezka ŠD fr. 4/16  
3: 5,5/0,1</t>
  </si>
  <si>
    <t>1. Položka obsahuje: 
 – kompletní provedení konstrukce s dodáním materiálu 
 – urovnání povrchu do předepsaného tvaru, případně i ruční hutnění a výplň nerovností a prohlubní 
 – zhutnění na předepsanou míru bez ohledu na způsob provádění 
 – příplatky za ztížené podmínky vyskytující se při zřízení drážních stezek, např. za překážky na straně koleje ap. 
2. Položka neobsahuje: 
 – výplň pod drážní stezkou mezi kolejovým ložem sousedních kolejí, nacení se položkami ve sd 51 
3. Způsob měření: 
Měří se horní pochozí plocha bez ohledu na tvar dosypávek pod drážní stezkou.</t>
  </si>
  <si>
    <t>18</t>
  </si>
  <si>
    <t>R02940</t>
  </si>
  <si>
    <t>GEOMETRICKÉ ZAJIŠTĚNÍ KOLEJE (PROJEKT, ZAMĚŘENÍ, ZNAČKY)</t>
  </si>
  <si>
    <t>kpl</t>
  </si>
  <si>
    <t>1: Dle technické zprávy, výkresových příloh projektové dokumentace. Dle výkazů materiálu projektu. Dle tabulky kubatur projektanta.  
2: Geometrické zajištění koleje (projekt, zaměření, značky)  
3: 1</t>
  </si>
  <si>
    <t>zahrnuje veškeré náklady spojené s objednatelem požadovanými pracemi</t>
  </si>
  <si>
    <t>92</t>
  </si>
  <si>
    <t>Doplňující konstrukce a práce</t>
  </si>
  <si>
    <t>19</t>
  </si>
  <si>
    <t>921930</t>
  </si>
  <si>
    <t>ANTIKOROZNÍ PROVEDENÍ UPEVŇOVADEL A JINÉHO DROBNÉHO KOLEJIVA</t>
  </si>
  <si>
    <t>1: Dle technické zprávy, výkresových příloh projektové dokumentace. Dle výkazů materiálu projektu. Dle tabulky kubatur projektanta.  
2: Kolejový rošt kolej R65, upevnění pružné bezpodkladnicové W14 (s antikorozní úpravou pod přejezdem - 9.6 m), nové betonové pražce dl. 2.6 m, 304 kg, rozdělení "u"  
3: 9,6</t>
  </si>
  <si>
    <t>(Položka je příplatkovou jakožto materiálový rozdíl oproti standardnímu upevnění. Samostatně ji tedy nelze použít.) 
1. Položka obsahuje: 
 – antikorozní provedení určených částí upevnění žárovým zinkováním nebo jiným vhodným způsobem ve výrobním závodu 
 – příplatky za ztížené podmínky vyskytující se při zřízení kolejových vah, např. za překážky na straně koleje apod. 
2. Položka neobsahuje: 
 – dodávku materiálu, je součástí položek zřízení koleje nebo přejezdu 
3. Způsob měření: 
Měří se metr délkový.</t>
  </si>
  <si>
    <t>96</t>
  </si>
  <si>
    <t>Bourání a demontáže</t>
  </si>
  <si>
    <t>20</t>
  </si>
  <si>
    <t>965010</t>
  </si>
  <si>
    <t>ODSTRANĚNÍ KOLEJOVÉHO LOŽE A DRÁŽNÍCH STEZEK</t>
  </si>
  <si>
    <t>1: Dle technické zprávy, výkresových příloh projektové dokumentace. Dle výkazů materiálu projektu. Dle tabulky kubatur projektanta.  
2: Demontáž - staré štěrkové lože (štěrk čistý)  
3: 75,9</t>
  </si>
  <si>
    <t>1. Položka obsahuje: 
 – odstranění kolejového lože ručně nebo mechanizací, a to po nebo bez sejmutí kolejového roštu 
 – příplatky za ztížené podmínky při práci v kolejišti, např. za překážky na straně koleje apod. 
 – naložení vybouraného materiálu na dopravní prostředek 
2. Položka neobsahuje: 
 – odvoz vybouraného materiálu do skladu nebo na likvidaci 
 – poplatky za likvidaci odpadů, nacení se položkami ze ssd 0 
3. Způsob měření: 
Měří se metry krychlové odtěženého kolejového lože v ulehlém (původním) stavu.</t>
  </si>
  <si>
    <t>21</t>
  </si>
  <si>
    <t>965113</t>
  </si>
  <si>
    <t>DEMONTÁŽ KOLEJE NA BETONOVÝCH PRAŽCÍCH DO KOLEJOVÝCH POLÍ S ODVOZEM NA MONTÁŽNÍ ZÁKLADNU S NÁSLEDNÝM ROZEBRÁNÍM</t>
  </si>
  <si>
    <t>1: Dle technické zprávy, výkresových příloh projektové dokumentace. Dle výkazů materiálu projektu. Dle tabulky kubatur projektanta.  
2: Demontáž - kolej. rošt R65, pražce beton, rozdělení "c"  
3: 22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</si>
  <si>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 
 2. Položka neobsahuje: 
 – odvoz nevyhovujícího materiálu na likvidaci 
 – poplatky za likvidaci odpadů, nacení se položkami ze ssd 0 
3. Způsob měření: 
Měří se délka koleje ve smyslu ČSN 73 6360, tj. v ose koleje.</t>
  </si>
  <si>
    <t>22</t>
  </si>
  <si>
    <t>965123</t>
  </si>
  <si>
    <t>DEMONTÁŽ KOLEJE NA DŘEVĚNÝCH PRAŽCÍCH DO KOLEJOVÝCH POLÍ S ODVOZEM NA MONTÁŽNÍ ZÁKLADNU S NÁSLEDNÝM ROZEBRÁNÍM</t>
  </si>
  <si>
    <t>1: Dle technické zprávy, výkresových příloh projektové dokumentace. Dle výkazů materiálu projektu. Dle tabulky kubatur projektanta.  
2: Demontáž - kolej. rošt S49, pražce dřevěné, rozdělení "c"  
3: 7,75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</si>
  <si>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
2. Položka neobsahuje: 
 – odvoz nevyhovujícího materiálu na likvidaci 
 – poplatky za likvidaci odpadů, nacení se položkami ze ssd 0 
3. Způsob měření: 
Měří se délka koleje ve smyslu ČSN 73 6360, tj. v ose koleje.</t>
  </si>
  <si>
    <t>995</t>
  </si>
  <si>
    <t>Poplatky za skládky</t>
  </si>
  <si>
    <t>23</t>
  </si>
  <si>
    <t>R015111</t>
  </si>
  <si>
    <t>901</t>
  </si>
  <si>
    <t>POPLATKY ZA LIKVIDACI ODPADŮ NEKONTAMINOVANÝCH - 17 05 04 VYTĚŽENÉ ZEMINY A HORNINY - I. TŘÍDA - TĚŽITELNOSTI VČ. DOPRAVY NA SKLÁDKU A MANIPULACE</t>
  </si>
  <si>
    <t>T</t>
  </si>
  <si>
    <t>1: Dle technické zprávy, výkresových příloh projektové dokumentace. Dle výkazů materiálu projektu. Dle tabulky kubatur projektanta.  
2: zemina  
3: 28,8*1,9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</si>
  <si>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185/2001 Sb., o nakládání s odpady, v platném znění.</t>
  </si>
  <si>
    <t>24</t>
  </si>
  <si>
    <t>R015150</t>
  </si>
  <si>
    <t>907</t>
  </si>
  <si>
    <t>POPLATKY ZA LIKVIDACI ODPADŮ NEKONTAMINOVANÝCH - 17 05 08 ŠTĚRK Z KOLEJIŠTĚ (ODPAD PO RECYKLACI) VČ. DOPRAVY NA SKLÁDKU A MANIPULACE</t>
  </si>
  <si>
    <t>1: Dle technické zprávy, výkresových příloh projektové dokumentace. Dle výkazů materiálu projektu. Dle tabulky kubatur projektanta.  
2: odtěžení štěrkového lože;(75,9-5)*2,1</t>
  </si>
  <si>
    <t>25</t>
  </si>
  <si>
    <t>R015210</t>
  </si>
  <si>
    <t>912</t>
  </si>
  <si>
    <t>POPLATKY ZA LIKVIDACI ODPADŮ NEKONTAMINOVANÝCH - 17 01 01 ŽELEZNIČNÍ PRAŽCE BETONOVÉ VČ. DOPRAVY NA SKLÁDKU A MANIPULACE</t>
  </si>
  <si>
    <t>1: Dle technické zprávy, výkresových příloh projektové dokumentace. Dle výkazů materiálu projektu. Dle tabulky kubatur projektanta.  
2: betonové pražce  
3: 8,8</t>
  </si>
  <si>
    <t>26</t>
  </si>
  <si>
    <t>R015250</t>
  </si>
  <si>
    <t>916</t>
  </si>
  <si>
    <t>POPLATKY ZA LIKVIDACI ODPADŮ NEKONTAMINOVANÝCH - 17 02 03 POLYETYLÉNOVÉ PODLOŽKY (ŽEL. SVRŠEK) VČ. DOPRAVY NA SKLÁDKU A MANIPULACE</t>
  </si>
  <si>
    <t>1: Dle technické zprávy, výkresových příloh projektové dokumentace. Dle výkazů materiálu projektu. Dle tabulky kubatur projektanta.  
2: PE podložky  
3: 0,01</t>
  </si>
  <si>
    <t>27</t>
  </si>
  <si>
    <t>R015265</t>
  </si>
  <si>
    <t>965</t>
  </si>
  <si>
    <t>POPLATKY ZA LIKVIDACI ODPADŮ NEBEZPEČNÝCH - 17 02 04 PRYŽOVÉ PODLOŽKY (ŽEL. SVRŠEK) - VČ. DOPRAVY NA SKLÁDKU A MANIPULACE</t>
  </si>
  <si>
    <t>1: Dle technické zprávy, výkresových příloh projektové dokumentace. Dle výkazů materiálu projektu. Dle tabulky kubatur projektanta.  
2: pryžové podložky  
3: 0,02</t>
  </si>
  <si>
    <t>28</t>
  </si>
  <si>
    <t>R015510</t>
  </si>
  <si>
    <t>933</t>
  </si>
  <si>
    <t>POPLATKY ZA LIKVIDACI ODPADŮ NEBEZPEČNÝCH - 17 05 07* LOKÁLNĚ ZNEČIŠTĚNÝ ŠTĚRK A ZEMINA Z KOLEJIŠTĚ - (VÝHYBKY) VČ. DOPRAVY NA SKLÁDKU A MANIPULACE</t>
  </si>
  <si>
    <t>1: Dle technické zprávy, výkresových příloh projektové dokumentace. Dle výkazů materiálu projektu. Dle tabulky kubatur projektanta.  
2: znečištěný štěrk;5*2,1</t>
  </si>
  <si>
    <t>29</t>
  </si>
  <si>
    <t>R015520</t>
  </si>
  <si>
    <t>934</t>
  </si>
  <si>
    <t>POPLATKY ZA LIKVIDACI ODPADŮ NEBEZPEČNÝCH - 17 02 04* ŽELEZNIČNÍ PRAŽCE DŘEVĚNÉ VČ. DOPRAVY NA SKLÁDKU A MANIPULACE</t>
  </si>
  <si>
    <t>1: Dle technické zprávy, výkresových příloh projektové dokumentace. Dle výkazů materiálu projektu. Dle tabulky kubatur projektanta.  
2: dřevěné pražce  
3: 1,1</t>
  </si>
  <si>
    <t>30</t>
  </si>
  <si>
    <t>R015790</t>
  </si>
  <si>
    <t>962</t>
  </si>
  <si>
    <t>POPLATKY ZA LIKVIDACI ODPADŮ - 17 04 05 ŽELEZO A OCEL VČ. DOPRAVY NA SKLÁDKU A MANIPULACE</t>
  </si>
  <si>
    <t>1: Dle technické zprávy, výkresových příloh projektové dokumentace. Dle výkazů materiálu projektu. Dle tabulky kubatur projektanta.  
2: šrot neznečištěný  
3: 3,4+1,6</t>
  </si>
  <si>
    <t>SO 01-10-01.2</t>
  </si>
  <si>
    <t>Úprava GKP - 3.podbití</t>
  </si>
  <si>
    <t>Komunikace</t>
  </si>
  <si>
    <t>1: Dle technické zprávy, výkresových příloh projektové dokumentace. Dle výkazů materiálu projektu. Dle tabulky kubatur projektanta. 
2: 3.podbití s dosypáním ŠL 0.15 m3/m 
3: 110*0,15</t>
  </si>
  <si>
    <t>542312</t>
  </si>
  <si>
    <t>NÁSLEDNÁ ÚPRAVA SMĚROVÉHO A VÝŠKOVÉHO USPOŘÁDÁNÍ KOLEJE - PRAŽCE BETONOVÉ</t>
  </si>
  <si>
    <t>M</t>
  </si>
  <si>
    <t>1: Dle technické zprávy, výkresových příloh projektové dokumentace. Dle výkazů materiálu projektu. Dle tabulky kubatur projektanta. 
2: 3.podbití s dosypáním ŠL 0.15 m3/m 
3: 110</t>
  </si>
  <si>
    <t>1.Položka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
- případné ztížení práce při překážkách na jedné nebo obou stranách (např. u nástupišť), v tunelu i při rekonstrukcích 
2. Položka neobsahuje: případně nutné doplnění kolejového lože, které se řeší vždy jako reklamace nedodaného materiálu původních položek  řady 51 
3. Měrná jednotka: metr 
4. Způsob měření:v koleji se měří délka koleje ve smyslu ČSN 73 6360, tj. v ose koleje, u kolejových konstrukcí tzv. rozvinutá délka ve smyslu předpisu SR103/7</t>
  </si>
  <si>
    <t>R037101</t>
  </si>
  <si>
    <t>Pomocné práce pro realizaci 3.podbití (zřízení nebo zajištění objížďky a přístupové cesty, demontáže a zpětné montáže konstrukcí a systémů překážejících realizaci)</t>
  </si>
  <si>
    <t>Pomocné práce pro realizaci 3.podbití (zřízení nebo zajištění objížďky a přístupové cesty, demontáže a zpětné montáže konstrukcí a systémů překážejících realizaci).  
1</t>
  </si>
  <si>
    <t>Pomocné práce pro realizaci 3.podbití (zřízení nebo zajištění objížďky a přístupové cesty, demontáže a zpětné montáže konstrukcí a systémů překážejících realizaci). Položka nezahrnuje demontáž a zpětnou montáž přejezdu (vykazuje se samostatně).</t>
  </si>
  <si>
    <t>R542900</t>
  </si>
  <si>
    <t>DOPRAVA MECHANIZACE</t>
  </si>
  <si>
    <t>SOUBOR</t>
  </si>
  <si>
    <t>Potřebná mechanizace pro provedení 3.podbití 
1</t>
  </si>
  <si>
    <t>Doprava mechanizace na stavbu a zpět</t>
  </si>
  <si>
    <t>921940</t>
  </si>
  <si>
    <t>MONTÁŽ PŘEJEZDU NEBO PŘECHODU Z JAKÝCHKOLIV VYZÍSKANÝCH NEBO REGENEROVANÝCH DÍLCŮ</t>
  </si>
  <si>
    <t>"1: Dle technické zprávy, výkresových příloh projektové dokumentace. Dle výkazů materiálu projektu. Dle tabulky kubatur projektanta.  
2: demontáž přejezdu pro provedení 3.podbití  
34,6=34,600 [A]</t>
  </si>
  <si>
    <t>1. Položka obsahuje: 
 – dodání a pokládka panelů včetně lože 
 – příplatky za ztížené podmínky vyskytující se při zřízení kolejových vah, např. za překážky na straně koleje apod. 
2. Položka neobsahuje: 
 – zřízení, pronájem a odstranění dopravního značení objízdné trasy 
 – úpravy koleje (např. posun pražců, doplnění kolejového lože, směrová a výšková úprava) 
 – silniční panely v přechodu těles 
 – prahovou vpusť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</si>
  <si>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965311</t>
  </si>
  <si>
    <t>ROZEBRÁNÍ PŘEJEZDU, PŘECHODU Z DÍLCŮ</t>
  </si>
  <si>
    <t>1: Dle technické zprávy, výkresových příloh projektové dokumentace. Dle výkazů materiálu projektu. Dle tabulky kubatur projektanta. 
2: demontáž a montáž přejezdu pro provedení 3.podbití 
3: 34,6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</si>
  <si>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</si>
  <si>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r>
      <t xml:space="preserve">Evidenční položka </t>
    </r>
    <r>
      <rPr>
        <b/>
        <sz val="8"/>
        <color rgb="FFFF0000"/>
        <rFont val="Arial"/>
        <family val="2"/>
        <charset val="238"/>
      </rPr>
      <t>Nevyplňovat ! Položka viz SO 90-90 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</si>
</sst>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9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</cellStyleXfs>
  <cellXfs count="36">
    <xf numFmtId="0" fontId="0" fillId="0" borderId="0" xfId="0"/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/>
    <xf numFmtId="0" fontId="2" fillId="2" borderId="3" xfId="6" applyFont="1" applyFill="1" applyBorder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6" xfId="6" applyFont="1" applyFill="1" applyBorder="1"/>
    <xf numFmtId="0" fontId="4" fillId="2" borderId="6" xfId="6" applyFont="1" applyFill="1" applyBorder="1" applyAlignment="1">
      <alignment horizontal="right"/>
    </xf>
    <xf numFmtId="0" fontId="4" fillId="2" borderId="6" xfId="6" applyFont="1" applyFill="1" applyBorder="1" applyAlignment="1">
      <alignment wrapText="1"/>
    </xf>
    <xf numFmtId="4" fontId="4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7" fillId="0" borderId="7" xfId="7" applyFont="1" applyBorder="1" applyAlignment="1" applyProtection="1">
      <alignment horizontal="left" vertical="center" wrapText="1"/>
      <protection locked="0"/>
    </xf>
  </cellXfs>
  <cellStyles count="8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Normální 3 16" xfId="7" xr:uid="{17907123-3156-46ED-9859-A61C15BC1F05}"/>
    <cellStyle name="Percent" xfId="1" xr:uid="{00000000-0005-0000-0000-000001000000}"/>
  </cellStyles>
  <dxfs count="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34"/>
  <sheetViews>
    <sheetView tabSelected="1" workbookViewId="0">
      <pane ySplit="8" topLeftCell="A128" activePane="bottomLeft" state="frozen"/>
      <selection pane="bottomLeft" activeCell="E132" sqref="E13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J1" s="6"/>
      <c r="P1" t="s">
        <v>16</v>
      </c>
    </row>
    <row r="2" spans="1:18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J2" s="6"/>
      <c r="O2">
        <f>0+O9+O14+O75+O84+O89+O102</f>
        <v>0</v>
      </c>
      <c r="P2" t="s">
        <v>16</v>
      </c>
    </row>
    <row r="3" spans="1:18" ht="15" customHeight="1" x14ac:dyDescent="0.25">
      <c r="A3" t="s">
        <v>1</v>
      </c>
      <c r="B3" s="13" t="s">
        <v>4</v>
      </c>
      <c r="C3" s="5" t="s">
        <v>5</v>
      </c>
      <c r="D3" s="4"/>
      <c r="E3" s="14" t="s">
        <v>6</v>
      </c>
      <c r="F3" s="6"/>
      <c r="G3" s="9"/>
      <c r="H3" s="8" t="s">
        <v>18</v>
      </c>
      <c r="I3" s="34">
        <f>0+I9+I14+I75+I84+I89+I102</f>
        <v>0</v>
      </c>
      <c r="J3" s="11"/>
      <c r="O3" t="s">
        <v>13</v>
      </c>
      <c r="P3" t="s">
        <v>17</v>
      </c>
    </row>
    <row r="4" spans="1:18" ht="15" customHeight="1" x14ac:dyDescent="0.25">
      <c r="A4" t="s">
        <v>7</v>
      </c>
      <c r="B4" s="13" t="s">
        <v>8</v>
      </c>
      <c r="C4" s="5" t="s">
        <v>9</v>
      </c>
      <c r="D4" s="4"/>
      <c r="E4" s="14" t="s">
        <v>10</v>
      </c>
      <c r="F4" s="6"/>
      <c r="G4" s="6"/>
      <c r="H4" s="12"/>
      <c r="I4" s="12"/>
      <c r="J4" s="6"/>
      <c r="O4" t="s">
        <v>14</v>
      </c>
      <c r="P4" t="s">
        <v>17</v>
      </c>
    </row>
    <row r="5" spans="1:18" ht="12.75" customHeight="1" x14ac:dyDescent="0.25">
      <c r="A5" t="s">
        <v>11</v>
      </c>
      <c r="B5" s="16" t="s">
        <v>12</v>
      </c>
      <c r="C5" s="3" t="s">
        <v>18</v>
      </c>
      <c r="D5" s="2"/>
      <c r="E5" s="17" t="s">
        <v>10</v>
      </c>
      <c r="F5" s="10"/>
      <c r="G5" s="10"/>
      <c r="H5" s="10"/>
      <c r="I5" s="10"/>
      <c r="J5" s="10"/>
      <c r="O5" t="s">
        <v>15</v>
      </c>
      <c r="P5" t="s">
        <v>17</v>
      </c>
    </row>
    <row r="6" spans="1:18" ht="12.75" customHeight="1" x14ac:dyDescent="0.2">
      <c r="A6" s="1" t="s">
        <v>19</v>
      </c>
      <c r="B6" s="1" t="s">
        <v>21</v>
      </c>
      <c r="C6" s="1" t="s">
        <v>23</v>
      </c>
      <c r="D6" s="1" t="s">
        <v>24</v>
      </c>
      <c r="E6" s="1" t="s">
        <v>25</v>
      </c>
      <c r="F6" s="1" t="s">
        <v>27</v>
      </c>
      <c r="G6" s="1" t="s">
        <v>29</v>
      </c>
      <c r="H6" s="1" t="s">
        <v>31</v>
      </c>
      <c r="I6" s="1"/>
      <c r="J6" s="1" t="s">
        <v>36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15" t="s">
        <v>32</v>
      </c>
      <c r="I7" s="15" t="s">
        <v>34</v>
      </c>
      <c r="J7" s="1"/>
    </row>
    <row r="8" spans="1:18" ht="12.75" customHeight="1" x14ac:dyDescent="0.2">
      <c r="A8" s="15" t="s">
        <v>20</v>
      </c>
      <c r="B8" s="15" t="s">
        <v>22</v>
      </c>
      <c r="C8" s="15" t="s">
        <v>17</v>
      </c>
      <c r="D8" s="15" t="s">
        <v>16</v>
      </c>
      <c r="E8" s="15" t="s">
        <v>26</v>
      </c>
      <c r="F8" s="15" t="s">
        <v>28</v>
      </c>
      <c r="G8" s="15" t="s">
        <v>30</v>
      </c>
      <c r="H8" s="15" t="s">
        <v>33</v>
      </c>
      <c r="I8" s="15" t="s">
        <v>35</v>
      </c>
      <c r="J8" s="15" t="s">
        <v>37</v>
      </c>
    </row>
    <row r="9" spans="1:18" ht="12.75" customHeight="1" x14ac:dyDescent="0.2">
      <c r="A9" s="19" t="s">
        <v>38</v>
      </c>
      <c r="B9" s="19"/>
      <c r="C9" s="20" t="s">
        <v>35</v>
      </c>
      <c r="D9" s="19"/>
      <c r="E9" s="21" t="s">
        <v>39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8" t="s">
        <v>40</v>
      </c>
      <c r="B10" s="23" t="s">
        <v>22</v>
      </c>
      <c r="C10" s="23" t="s">
        <v>41</v>
      </c>
      <c r="D10" s="18" t="s">
        <v>42</v>
      </c>
      <c r="E10" s="24" t="s">
        <v>43</v>
      </c>
      <c r="F10" s="25" t="s">
        <v>44</v>
      </c>
      <c r="G10" s="26">
        <v>28.8</v>
      </c>
      <c r="H10" s="27">
        <v>0</v>
      </c>
      <c r="I10" s="27">
        <f>ROUND(ROUND(H10,2)*ROUND(G10,3),2)</f>
        <v>0</v>
      </c>
      <c r="J10" s="25" t="s">
        <v>45</v>
      </c>
      <c r="O10">
        <f>(I10*21)/100</f>
        <v>0</v>
      </c>
      <c r="P10" t="s">
        <v>17</v>
      </c>
    </row>
    <row r="11" spans="1:18" x14ac:dyDescent="0.2">
      <c r="A11" s="28" t="s">
        <v>46</v>
      </c>
      <c r="E11" s="29" t="s">
        <v>42</v>
      </c>
    </row>
    <row r="12" spans="1:18" ht="63.75" x14ac:dyDescent="0.2">
      <c r="A12" s="30" t="s">
        <v>47</v>
      </c>
      <c r="E12" s="31" t="s">
        <v>48</v>
      </c>
    </row>
    <row r="13" spans="1:18" ht="369.75" x14ac:dyDescent="0.2">
      <c r="A13" t="s">
        <v>49</v>
      </c>
      <c r="E13" s="29" t="s">
        <v>50</v>
      </c>
    </row>
    <row r="14" spans="1:18" ht="12.75" customHeight="1" x14ac:dyDescent="0.2">
      <c r="A14" s="10" t="s">
        <v>38</v>
      </c>
      <c r="B14" s="10"/>
      <c r="C14" s="32" t="s">
        <v>51</v>
      </c>
      <c r="D14" s="10"/>
      <c r="E14" s="21" t="s">
        <v>52</v>
      </c>
      <c r="F14" s="10"/>
      <c r="G14" s="10"/>
      <c r="H14" s="10"/>
      <c r="I14" s="33">
        <f>0+Q14</f>
        <v>0</v>
      </c>
      <c r="J14" s="10"/>
      <c r="O14">
        <f>0+R14</f>
        <v>0</v>
      </c>
      <c r="Q14">
        <f>0+I15+I19+I23+I27+I31+I35+I39+I43+I47+I51+I55+I59+I63+I67+I71</f>
        <v>0</v>
      </c>
      <c r="R14">
        <f>0+O15+O19+O23+O27+O31+O35+O39+O43+O47+O51+O55+O59+O63+O67+O71</f>
        <v>0</v>
      </c>
    </row>
    <row r="15" spans="1:18" x14ac:dyDescent="0.2">
      <c r="A15" s="18" t="s">
        <v>40</v>
      </c>
      <c r="B15" s="23" t="s">
        <v>17</v>
      </c>
      <c r="C15" s="23" t="s">
        <v>53</v>
      </c>
      <c r="D15" s="18" t="s">
        <v>42</v>
      </c>
      <c r="E15" s="24" t="s">
        <v>54</v>
      </c>
      <c r="F15" s="25" t="s">
        <v>44</v>
      </c>
      <c r="G15" s="26">
        <v>81.8</v>
      </c>
      <c r="H15" s="27">
        <v>0</v>
      </c>
      <c r="I15" s="27">
        <f>ROUND(ROUND(H15,2)*ROUND(G15,3),2)</f>
        <v>0</v>
      </c>
      <c r="J15" s="25" t="s">
        <v>45</v>
      </c>
      <c r="O15">
        <f>(I15*21)/100</f>
        <v>0</v>
      </c>
      <c r="P15" t="s">
        <v>17</v>
      </c>
    </row>
    <row r="16" spans="1:18" x14ac:dyDescent="0.2">
      <c r="A16" s="28" t="s">
        <v>46</v>
      </c>
      <c r="E16" s="29" t="s">
        <v>42</v>
      </c>
    </row>
    <row r="17" spans="1:16" ht="63.75" x14ac:dyDescent="0.2">
      <c r="A17" s="30" t="s">
        <v>47</v>
      </c>
      <c r="E17" s="31" t="s">
        <v>55</v>
      </c>
    </row>
    <row r="18" spans="1:16" ht="89.25" x14ac:dyDescent="0.2">
      <c r="A18" t="s">
        <v>49</v>
      </c>
      <c r="E18" s="29" t="s">
        <v>56</v>
      </c>
    </row>
    <row r="19" spans="1:16" x14ac:dyDescent="0.2">
      <c r="A19" s="18" t="s">
        <v>40</v>
      </c>
      <c r="B19" s="23" t="s">
        <v>16</v>
      </c>
      <c r="C19" s="23" t="s">
        <v>57</v>
      </c>
      <c r="D19" s="18" t="s">
        <v>42</v>
      </c>
      <c r="E19" s="24" t="s">
        <v>58</v>
      </c>
      <c r="F19" s="25" t="s">
        <v>44</v>
      </c>
      <c r="G19" s="26">
        <v>54</v>
      </c>
      <c r="H19" s="27">
        <v>0</v>
      </c>
      <c r="I19" s="27">
        <f>ROUND(ROUND(H19,2)*ROUND(G19,3),2)</f>
        <v>0</v>
      </c>
      <c r="J19" s="25" t="s">
        <v>45</v>
      </c>
      <c r="O19">
        <f>(I19*21)/100</f>
        <v>0</v>
      </c>
      <c r="P19" t="s">
        <v>17</v>
      </c>
    </row>
    <row r="20" spans="1:16" x14ac:dyDescent="0.2">
      <c r="A20" s="28" t="s">
        <v>46</v>
      </c>
      <c r="E20" s="29" t="s">
        <v>42</v>
      </c>
    </row>
    <row r="21" spans="1:16" ht="63.75" x14ac:dyDescent="0.2">
      <c r="A21" s="30" t="s">
        <v>47</v>
      </c>
      <c r="E21" s="31" t="s">
        <v>59</v>
      </c>
    </row>
    <row r="22" spans="1:16" ht="89.25" x14ac:dyDescent="0.2">
      <c r="A22" t="s">
        <v>49</v>
      </c>
      <c r="E22" s="29" t="s">
        <v>56</v>
      </c>
    </row>
    <row r="23" spans="1:16" ht="25.5" x14ac:dyDescent="0.2">
      <c r="A23" s="18" t="s">
        <v>40</v>
      </c>
      <c r="B23" s="23" t="s">
        <v>26</v>
      </c>
      <c r="C23" s="23" t="s">
        <v>60</v>
      </c>
      <c r="D23" s="18" t="s">
        <v>42</v>
      </c>
      <c r="E23" s="24" t="s">
        <v>61</v>
      </c>
      <c r="F23" s="25" t="s">
        <v>62</v>
      </c>
      <c r="G23" s="26">
        <v>25</v>
      </c>
      <c r="H23" s="27">
        <v>0</v>
      </c>
      <c r="I23" s="27">
        <f>ROUND(ROUND(H23,2)*ROUND(G23,3),2)</f>
        <v>0</v>
      </c>
      <c r="J23" s="25" t="s">
        <v>45</v>
      </c>
      <c r="O23">
        <f>(I23*21)/100</f>
        <v>0</v>
      </c>
      <c r="P23" t="s">
        <v>17</v>
      </c>
    </row>
    <row r="24" spans="1:16" x14ac:dyDescent="0.2">
      <c r="A24" s="28" t="s">
        <v>46</v>
      </c>
      <c r="E24" s="29" t="s">
        <v>42</v>
      </c>
    </row>
    <row r="25" spans="1:16" ht="89.25" x14ac:dyDescent="0.2">
      <c r="A25" s="30" t="s">
        <v>47</v>
      </c>
      <c r="E25" s="31" t="s">
        <v>63</v>
      </c>
    </row>
    <row r="26" spans="1:16" ht="318.75" x14ac:dyDescent="0.2">
      <c r="A26" t="s">
        <v>49</v>
      </c>
      <c r="E26" s="29" t="s">
        <v>64</v>
      </c>
    </row>
    <row r="27" spans="1:16" x14ac:dyDescent="0.2">
      <c r="A27" s="18" t="s">
        <v>40</v>
      </c>
      <c r="B27" s="23" t="s">
        <v>28</v>
      </c>
      <c r="C27" s="23" t="s">
        <v>65</v>
      </c>
      <c r="D27" s="18" t="s">
        <v>42</v>
      </c>
      <c r="E27" s="24" t="s">
        <v>66</v>
      </c>
      <c r="F27" s="25" t="s">
        <v>62</v>
      </c>
      <c r="G27" s="26">
        <v>4.75</v>
      </c>
      <c r="H27" s="27">
        <v>0</v>
      </c>
      <c r="I27" s="27">
        <f>ROUND(ROUND(H27,2)*ROUND(G27,3),2)</f>
        <v>0</v>
      </c>
      <c r="J27" s="25" t="s">
        <v>45</v>
      </c>
      <c r="O27">
        <f>(I27*21)/100</f>
        <v>0</v>
      </c>
      <c r="P27" t="s">
        <v>17</v>
      </c>
    </row>
    <row r="28" spans="1:16" x14ac:dyDescent="0.2">
      <c r="A28" s="28" t="s">
        <v>46</v>
      </c>
      <c r="E28" s="29" t="s">
        <v>42</v>
      </c>
    </row>
    <row r="29" spans="1:16" ht="76.5" x14ac:dyDescent="0.2">
      <c r="A29" s="30" t="s">
        <v>47</v>
      </c>
      <c r="E29" s="31" t="s">
        <v>67</v>
      </c>
    </row>
    <row r="30" spans="1:16" ht="318.75" x14ac:dyDescent="0.2">
      <c r="A30" t="s">
        <v>49</v>
      </c>
      <c r="E30" s="29" t="s">
        <v>68</v>
      </c>
    </row>
    <row r="31" spans="1:16" ht="25.5" x14ac:dyDescent="0.2">
      <c r="A31" s="18" t="s">
        <v>40</v>
      </c>
      <c r="B31" s="23" t="s">
        <v>30</v>
      </c>
      <c r="C31" s="23" t="s">
        <v>69</v>
      </c>
      <c r="D31" s="18" t="s">
        <v>42</v>
      </c>
      <c r="E31" s="24" t="s">
        <v>70</v>
      </c>
      <c r="F31" s="25" t="s">
        <v>62</v>
      </c>
      <c r="G31" s="26">
        <v>150</v>
      </c>
      <c r="H31" s="27">
        <v>0</v>
      </c>
      <c r="I31" s="27">
        <f>ROUND(ROUND(H31,2)*ROUND(G31,3),2)</f>
        <v>0</v>
      </c>
      <c r="J31" s="25" t="s">
        <v>45</v>
      </c>
      <c r="O31">
        <f>(I31*21)/100</f>
        <v>0</v>
      </c>
      <c r="P31" t="s">
        <v>17</v>
      </c>
    </row>
    <row r="32" spans="1:16" x14ac:dyDescent="0.2">
      <c r="A32" s="28" t="s">
        <v>46</v>
      </c>
      <c r="E32" s="29" t="s">
        <v>42</v>
      </c>
    </row>
    <row r="33" spans="1:16" ht="76.5" x14ac:dyDescent="0.2">
      <c r="A33" s="30" t="s">
        <v>47</v>
      </c>
      <c r="E33" s="31" t="s">
        <v>71</v>
      </c>
    </row>
    <row r="34" spans="1:16" ht="114.75" x14ac:dyDescent="0.2">
      <c r="A34" t="s">
        <v>49</v>
      </c>
      <c r="E34" s="29" t="s">
        <v>72</v>
      </c>
    </row>
    <row r="35" spans="1:16" ht="25.5" x14ac:dyDescent="0.2">
      <c r="A35" s="18" t="s">
        <v>40</v>
      </c>
      <c r="B35" s="23" t="s">
        <v>73</v>
      </c>
      <c r="C35" s="23" t="s">
        <v>74</v>
      </c>
      <c r="D35" s="18" t="s">
        <v>42</v>
      </c>
      <c r="E35" s="24" t="s">
        <v>75</v>
      </c>
      <c r="F35" s="25" t="s">
        <v>62</v>
      </c>
      <c r="G35" s="26">
        <v>100</v>
      </c>
      <c r="H35" s="27">
        <v>0</v>
      </c>
      <c r="I35" s="27">
        <f>ROUND(ROUND(H35,2)*ROUND(G35,3),2)</f>
        <v>0</v>
      </c>
      <c r="J35" s="25" t="s">
        <v>45</v>
      </c>
      <c r="O35">
        <f>(I35*21)/100</f>
        <v>0</v>
      </c>
      <c r="P35" t="s">
        <v>17</v>
      </c>
    </row>
    <row r="36" spans="1:16" x14ac:dyDescent="0.2">
      <c r="A36" s="28" t="s">
        <v>46</v>
      </c>
      <c r="E36" s="29" t="s">
        <v>42</v>
      </c>
    </row>
    <row r="37" spans="1:16" ht="63.75" x14ac:dyDescent="0.2">
      <c r="A37" s="30" t="s">
        <v>47</v>
      </c>
      <c r="E37" s="31" t="s">
        <v>76</v>
      </c>
    </row>
    <row r="38" spans="1:16" ht="114.75" x14ac:dyDescent="0.2">
      <c r="A38" t="s">
        <v>49</v>
      </c>
      <c r="E38" s="29" t="s">
        <v>72</v>
      </c>
    </row>
    <row r="39" spans="1:16" x14ac:dyDescent="0.2">
      <c r="A39" s="18" t="s">
        <v>40</v>
      </c>
      <c r="B39" s="23" t="s">
        <v>77</v>
      </c>
      <c r="C39" s="23" t="s">
        <v>78</v>
      </c>
      <c r="D39" s="18" t="s">
        <v>42</v>
      </c>
      <c r="E39" s="24" t="s">
        <v>79</v>
      </c>
      <c r="F39" s="25" t="s">
        <v>80</v>
      </c>
      <c r="G39" s="26">
        <v>152</v>
      </c>
      <c r="H39" s="27">
        <v>0</v>
      </c>
      <c r="I39" s="27">
        <f>ROUND(ROUND(H39,2)*ROUND(G39,3),2)</f>
        <v>0</v>
      </c>
      <c r="J39" s="25" t="s">
        <v>45</v>
      </c>
      <c r="O39">
        <f>(I39*21)/100</f>
        <v>0</v>
      </c>
      <c r="P39" t="s">
        <v>17</v>
      </c>
    </row>
    <row r="40" spans="1:16" x14ac:dyDescent="0.2">
      <c r="A40" s="28" t="s">
        <v>46</v>
      </c>
      <c r="E40" s="29" t="s">
        <v>42</v>
      </c>
    </row>
    <row r="41" spans="1:16" x14ac:dyDescent="0.2">
      <c r="A41" s="30" t="s">
        <v>47</v>
      </c>
      <c r="E41" s="31" t="s">
        <v>81</v>
      </c>
    </row>
    <row r="42" spans="1:16" ht="153" x14ac:dyDescent="0.2">
      <c r="A42" t="s">
        <v>49</v>
      </c>
      <c r="E42" s="29" t="s">
        <v>82</v>
      </c>
    </row>
    <row r="43" spans="1:16" x14ac:dyDescent="0.2">
      <c r="A43" s="18" t="s">
        <v>40</v>
      </c>
      <c r="B43" s="23" t="s">
        <v>33</v>
      </c>
      <c r="C43" s="23" t="s">
        <v>83</v>
      </c>
      <c r="D43" s="18" t="s">
        <v>42</v>
      </c>
      <c r="E43" s="24" t="s">
        <v>84</v>
      </c>
      <c r="F43" s="25" t="s">
        <v>80</v>
      </c>
      <c r="G43" s="26">
        <v>152</v>
      </c>
      <c r="H43" s="27">
        <v>0</v>
      </c>
      <c r="I43" s="27">
        <f>ROUND(ROUND(H43,2)*ROUND(G43,3),2)</f>
        <v>0</v>
      </c>
      <c r="J43" s="25" t="s">
        <v>45</v>
      </c>
      <c r="O43">
        <f>(I43*21)/100</f>
        <v>0</v>
      </c>
      <c r="P43" t="s">
        <v>17</v>
      </c>
    </row>
    <row r="44" spans="1:16" x14ac:dyDescent="0.2">
      <c r="A44" s="28" t="s">
        <v>46</v>
      </c>
      <c r="E44" s="29" t="s">
        <v>42</v>
      </c>
    </row>
    <row r="45" spans="1:16" x14ac:dyDescent="0.2">
      <c r="A45" s="30" t="s">
        <v>47</v>
      </c>
      <c r="E45" s="31" t="s">
        <v>85</v>
      </c>
    </row>
    <row r="46" spans="1:16" ht="153" x14ac:dyDescent="0.2">
      <c r="A46" t="s">
        <v>49</v>
      </c>
      <c r="E46" s="29" t="s">
        <v>86</v>
      </c>
    </row>
    <row r="47" spans="1:16" x14ac:dyDescent="0.2">
      <c r="A47" s="18" t="s">
        <v>40</v>
      </c>
      <c r="B47" s="23" t="s">
        <v>35</v>
      </c>
      <c r="C47" s="23" t="s">
        <v>87</v>
      </c>
      <c r="D47" s="18" t="s">
        <v>42</v>
      </c>
      <c r="E47" s="24" t="s">
        <v>88</v>
      </c>
      <c r="F47" s="25" t="s">
        <v>89</v>
      </c>
      <c r="G47" s="26">
        <v>4</v>
      </c>
      <c r="H47" s="27">
        <v>0</v>
      </c>
      <c r="I47" s="27">
        <f>ROUND(ROUND(H47,2)*ROUND(G47,3),2)</f>
        <v>0</v>
      </c>
      <c r="J47" s="25" t="s">
        <v>45</v>
      </c>
      <c r="O47">
        <f>(I47*21)/100</f>
        <v>0</v>
      </c>
      <c r="P47" t="s">
        <v>17</v>
      </c>
    </row>
    <row r="48" spans="1:16" x14ac:dyDescent="0.2">
      <c r="A48" s="28" t="s">
        <v>46</v>
      </c>
      <c r="E48" s="29" t="s">
        <v>42</v>
      </c>
    </row>
    <row r="49" spans="1:16" ht="63.75" x14ac:dyDescent="0.2">
      <c r="A49" s="30" t="s">
        <v>47</v>
      </c>
      <c r="E49" s="31" t="s">
        <v>90</v>
      </c>
    </row>
    <row r="50" spans="1:16" ht="255" x14ac:dyDescent="0.2">
      <c r="A50" t="s">
        <v>49</v>
      </c>
      <c r="E50" s="29" t="s">
        <v>91</v>
      </c>
    </row>
    <row r="51" spans="1:16" x14ac:dyDescent="0.2">
      <c r="A51" s="18" t="s">
        <v>40</v>
      </c>
      <c r="B51" s="23" t="s">
        <v>37</v>
      </c>
      <c r="C51" s="23" t="s">
        <v>92</v>
      </c>
      <c r="D51" s="18" t="s">
        <v>42</v>
      </c>
      <c r="E51" s="24" t="s">
        <v>93</v>
      </c>
      <c r="F51" s="25" t="s">
        <v>89</v>
      </c>
      <c r="G51" s="26">
        <v>2</v>
      </c>
      <c r="H51" s="27">
        <v>0</v>
      </c>
      <c r="I51" s="27">
        <f>ROUND(ROUND(H51,2)*ROUND(G51,3),2)</f>
        <v>0</v>
      </c>
      <c r="J51" s="25" t="s">
        <v>45</v>
      </c>
      <c r="O51">
        <f>(I51*21)/100</f>
        <v>0</v>
      </c>
      <c r="P51" t="s">
        <v>17</v>
      </c>
    </row>
    <row r="52" spans="1:16" x14ac:dyDescent="0.2">
      <c r="A52" s="28" t="s">
        <v>46</v>
      </c>
      <c r="E52" s="29" t="s">
        <v>42</v>
      </c>
    </row>
    <row r="53" spans="1:16" ht="63.75" x14ac:dyDescent="0.2">
      <c r="A53" s="30" t="s">
        <v>47</v>
      </c>
      <c r="E53" s="31" t="s">
        <v>94</v>
      </c>
    </row>
    <row r="54" spans="1:16" ht="165.75" x14ac:dyDescent="0.2">
      <c r="A54" t="s">
        <v>49</v>
      </c>
      <c r="E54" s="29" t="s">
        <v>95</v>
      </c>
    </row>
    <row r="55" spans="1:16" x14ac:dyDescent="0.2">
      <c r="A55" s="18" t="s">
        <v>40</v>
      </c>
      <c r="B55" s="23" t="s">
        <v>96</v>
      </c>
      <c r="C55" s="23" t="s">
        <v>97</v>
      </c>
      <c r="D55" s="18" t="s">
        <v>42</v>
      </c>
      <c r="E55" s="24" t="s">
        <v>98</v>
      </c>
      <c r="F55" s="25" t="s">
        <v>89</v>
      </c>
      <c r="G55" s="26">
        <v>20</v>
      </c>
      <c r="H55" s="27">
        <v>0</v>
      </c>
      <c r="I55" s="27">
        <f>ROUND(ROUND(H55,2)*ROUND(G55,3),2)</f>
        <v>0</v>
      </c>
      <c r="J55" s="25" t="s">
        <v>45</v>
      </c>
      <c r="O55">
        <f>(I55*21)/100</f>
        <v>0</v>
      </c>
      <c r="P55" t="s">
        <v>17</v>
      </c>
    </row>
    <row r="56" spans="1:16" x14ac:dyDescent="0.2">
      <c r="A56" s="28" t="s">
        <v>46</v>
      </c>
      <c r="E56" s="29" t="s">
        <v>42</v>
      </c>
    </row>
    <row r="57" spans="1:16" ht="25.5" x14ac:dyDescent="0.2">
      <c r="A57" s="30" t="s">
        <v>47</v>
      </c>
      <c r="E57" s="31" t="s">
        <v>99</v>
      </c>
    </row>
    <row r="58" spans="1:16" ht="153" x14ac:dyDescent="0.2">
      <c r="A58" t="s">
        <v>49</v>
      </c>
      <c r="E58" s="29" t="s">
        <v>100</v>
      </c>
    </row>
    <row r="59" spans="1:16" x14ac:dyDescent="0.2">
      <c r="A59" s="18" t="s">
        <v>40</v>
      </c>
      <c r="B59" s="23" t="s">
        <v>101</v>
      </c>
      <c r="C59" s="23" t="s">
        <v>102</v>
      </c>
      <c r="D59" s="18" t="s">
        <v>42</v>
      </c>
      <c r="E59" s="24" t="s">
        <v>103</v>
      </c>
      <c r="F59" s="25" t="s">
        <v>89</v>
      </c>
      <c r="G59" s="26">
        <v>20</v>
      </c>
      <c r="H59" s="27">
        <v>0</v>
      </c>
      <c r="I59" s="27">
        <f>ROUND(ROUND(H59,2)*ROUND(G59,3),2)</f>
        <v>0</v>
      </c>
      <c r="J59" s="25" t="s">
        <v>45</v>
      </c>
      <c r="O59">
        <f>(I59*21)/100</f>
        <v>0</v>
      </c>
      <c r="P59" t="s">
        <v>17</v>
      </c>
    </row>
    <row r="60" spans="1:16" x14ac:dyDescent="0.2">
      <c r="A60" s="28" t="s">
        <v>46</v>
      </c>
      <c r="E60" s="29" t="s">
        <v>42</v>
      </c>
    </row>
    <row r="61" spans="1:16" ht="25.5" x14ac:dyDescent="0.2">
      <c r="A61" s="30" t="s">
        <v>47</v>
      </c>
      <c r="E61" s="31" t="s">
        <v>104</v>
      </c>
    </row>
    <row r="62" spans="1:16" ht="140.25" x14ac:dyDescent="0.2">
      <c r="A62" t="s">
        <v>49</v>
      </c>
      <c r="E62" s="29" t="s">
        <v>105</v>
      </c>
    </row>
    <row r="63" spans="1:16" ht="25.5" x14ac:dyDescent="0.2">
      <c r="A63" s="18" t="s">
        <v>40</v>
      </c>
      <c r="B63" s="23" t="s">
        <v>106</v>
      </c>
      <c r="C63" s="23" t="s">
        <v>107</v>
      </c>
      <c r="D63" s="18" t="s">
        <v>42</v>
      </c>
      <c r="E63" s="24" t="s">
        <v>108</v>
      </c>
      <c r="F63" s="25" t="s">
        <v>62</v>
      </c>
      <c r="G63" s="26">
        <v>100</v>
      </c>
      <c r="H63" s="27">
        <v>0</v>
      </c>
      <c r="I63" s="27">
        <f>ROUND(ROUND(H63,2)*ROUND(G63,3),2)</f>
        <v>0</v>
      </c>
      <c r="J63" s="25" t="s">
        <v>45</v>
      </c>
      <c r="O63">
        <f>(I63*21)/100</f>
        <v>0</v>
      </c>
      <c r="P63" t="s">
        <v>17</v>
      </c>
    </row>
    <row r="64" spans="1:16" x14ac:dyDescent="0.2">
      <c r="A64" s="28" t="s">
        <v>46</v>
      </c>
      <c r="E64" s="29" t="s">
        <v>42</v>
      </c>
    </row>
    <row r="65" spans="1:18" ht="25.5" x14ac:dyDescent="0.2">
      <c r="A65" s="30" t="s">
        <v>47</v>
      </c>
      <c r="E65" s="31" t="s">
        <v>109</v>
      </c>
    </row>
    <row r="66" spans="1:18" ht="178.5" x14ac:dyDescent="0.2">
      <c r="A66" t="s">
        <v>49</v>
      </c>
      <c r="E66" s="29" t="s">
        <v>110</v>
      </c>
    </row>
    <row r="67" spans="1:18" x14ac:dyDescent="0.2">
      <c r="A67" s="18" t="s">
        <v>40</v>
      </c>
      <c r="B67" s="23" t="s">
        <v>111</v>
      </c>
      <c r="C67" s="23" t="s">
        <v>112</v>
      </c>
      <c r="D67" s="18" t="s">
        <v>42</v>
      </c>
      <c r="E67" s="24" t="s">
        <v>113</v>
      </c>
      <c r="F67" s="25" t="s">
        <v>89</v>
      </c>
      <c r="G67" s="26">
        <v>4</v>
      </c>
      <c r="H67" s="27">
        <v>0</v>
      </c>
      <c r="I67" s="27">
        <f>ROUND(ROUND(H67,2)*ROUND(G67,3),2)</f>
        <v>0</v>
      </c>
      <c r="J67" s="25" t="s">
        <v>45</v>
      </c>
      <c r="O67">
        <f>(I67*21)/100</f>
        <v>0</v>
      </c>
      <c r="P67" t="s">
        <v>17</v>
      </c>
    </row>
    <row r="68" spans="1:18" x14ac:dyDescent="0.2">
      <c r="A68" s="28" t="s">
        <v>46</v>
      </c>
      <c r="E68" s="29" t="s">
        <v>42</v>
      </c>
    </row>
    <row r="69" spans="1:18" ht="63.75" x14ac:dyDescent="0.2">
      <c r="A69" s="30" t="s">
        <v>47</v>
      </c>
      <c r="E69" s="31" t="s">
        <v>114</v>
      </c>
    </row>
    <row r="70" spans="1:18" ht="102" x14ac:dyDescent="0.2">
      <c r="A70" t="s">
        <v>49</v>
      </c>
      <c r="E70" s="29" t="s">
        <v>115</v>
      </c>
    </row>
    <row r="71" spans="1:18" x14ac:dyDescent="0.2">
      <c r="A71" s="18" t="s">
        <v>40</v>
      </c>
      <c r="B71" s="23" t="s">
        <v>116</v>
      </c>
      <c r="C71" s="23" t="s">
        <v>117</v>
      </c>
      <c r="D71" s="18" t="s">
        <v>42</v>
      </c>
      <c r="E71" s="24" t="s">
        <v>118</v>
      </c>
      <c r="F71" s="25" t="s">
        <v>89</v>
      </c>
      <c r="G71" s="26">
        <v>4</v>
      </c>
      <c r="H71" s="27">
        <v>0</v>
      </c>
      <c r="I71" s="27">
        <f>ROUND(ROUND(H71,2)*ROUND(G71,3),2)</f>
        <v>0</v>
      </c>
      <c r="J71" s="25" t="s">
        <v>119</v>
      </c>
      <c r="O71">
        <f>(I71*21)/100</f>
        <v>0</v>
      </c>
      <c r="P71" t="s">
        <v>17</v>
      </c>
    </row>
    <row r="72" spans="1:18" x14ac:dyDescent="0.2">
      <c r="A72" s="28" t="s">
        <v>46</v>
      </c>
      <c r="E72" s="29" t="s">
        <v>42</v>
      </c>
    </row>
    <row r="73" spans="1:18" ht="63.75" x14ac:dyDescent="0.2">
      <c r="A73" s="30" t="s">
        <v>47</v>
      </c>
      <c r="E73" s="31" t="s">
        <v>120</v>
      </c>
    </row>
    <row r="74" spans="1:18" ht="178.5" x14ac:dyDescent="0.2">
      <c r="A74" t="s">
        <v>49</v>
      </c>
      <c r="E74" s="29" t="s">
        <v>121</v>
      </c>
    </row>
    <row r="75" spans="1:18" ht="12.75" customHeight="1" x14ac:dyDescent="0.2">
      <c r="A75" s="10" t="s">
        <v>38</v>
      </c>
      <c r="B75" s="10"/>
      <c r="C75" s="32" t="s">
        <v>122</v>
      </c>
      <c r="D75" s="10"/>
      <c r="E75" s="21" t="s">
        <v>123</v>
      </c>
      <c r="F75" s="10"/>
      <c r="G75" s="10"/>
      <c r="H75" s="10"/>
      <c r="I75" s="33">
        <f>0+Q75</f>
        <v>0</v>
      </c>
      <c r="J75" s="10"/>
      <c r="O75">
        <f>0+R75</f>
        <v>0</v>
      </c>
      <c r="Q75">
        <f>0+I76+I80</f>
        <v>0</v>
      </c>
      <c r="R75">
        <f>0+O76+O80</f>
        <v>0</v>
      </c>
    </row>
    <row r="76" spans="1:18" x14ac:dyDescent="0.2">
      <c r="A76" s="18" t="s">
        <v>40</v>
      </c>
      <c r="B76" s="23" t="s">
        <v>124</v>
      </c>
      <c r="C76" s="23" t="s">
        <v>125</v>
      </c>
      <c r="D76" s="18" t="s">
        <v>42</v>
      </c>
      <c r="E76" s="24" t="s">
        <v>126</v>
      </c>
      <c r="F76" s="25" t="s">
        <v>127</v>
      </c>
      <c r="G76" s="26">
        <v>55</v>
      </c>
      <c r="H76" s="27">
        <v>0</v>
      </c>
      <c r="I76" s="27">
        <f>ROUND(ROUND(H76,2)*ROUND(G76,3),2)</f>
        <v>0</v>
      </c>
      <c r="J76" s="25" t="s">
        <v>45</v>
      </c>
      <c r="O76">
        <f>(I76*21)/100</f>
        <v>0</v>
      </c>
      <c r="P76" t="s">
        <v>17</v>
      </c>
    </row>
    <row r="77" spans="1:18" x14ac:dyDescent="0.2">
      <c r="A77" s="28" t="s">
        <v>46</v>
      </c>
      <c r="E77" s="29" t="s">
        <v>42</v>
      </c>
    </row>
    <row r="78" spans="1:18" ht="63.75" x14ac:dyDescent="0.2">
      <c r="A78" s="30" t="s">
        <v>47</v>
      </c>
      <c r="E78" s="31" t="s">
        <v>128</v>
      </c>
    </row>
    <row r="79" spans="1:18" ht="153" x14ac:dyDescent="0.2">
      <c r="A79" t="s">
        <v>49</v>
      </c>
      <c r="E79" s="29" t="s">
        <v>129</v>
      </c>
    </row>
    <row r="80" spans="1:18" x14ac:dyDescent="0.2">
      <c r="A80" s="18" t="s">
        <v>40</v>
      </c>
      <c r="B80" s="23" t="s">
        <v>130</v>
      </c>
      <c r="C80" s="23" t="s">
        <v>131</v>
      </c>
      <c r="D80" s="18" t="s">
        <v>42</v>
      </c>
      <c r="E80" s="24" t="s">
        <v>132</v>
      </c>
      <c r="F80" s="25" t="s">
        <v>133</v>
      </c>
      <c r="G80" s="26">
        <v>1</v>
      </c>
      <c r="H80" s="27">
        <v>0</v>
      </c>
      <c r="I80" s="27">
        <f>ROUND(ROUND(H80,2)*ROUND(G80,3),2)</f>
        <v>0</v>
      </c>
      <c r="J80" s="25" t="s">
        <v>119</v>
      </c>
      <c r="O80">
        <f>(I80*21)/100</f>
        <v>0</v>
      </c>
      <c r="P80" t="s">
        <v>17</v>
      </c>
    </row>
    <row r="81" spans="1:18" x14ac:dyDescent="0.2">
      <c r="A81" s="28" t="s">
        <v>46</v>
      </c>
      <c r="E81" s="29" t="s">
        <v>42</v>
      </c>
    </row>
    <row r="82" spans="1:18" ht="63.75" x14ac:dyDescent="0.2">
      <c r="A82" s="30" t="s">
        <v>47</v>
      </c>
      <c r="E82" s="31" t="s">
        <v>134</v>
      </c>
    </row>
    <row r="83" spans="1:18" x14ac:dyDescent="0.2">
      <c r="A83" t="s">
        <v>49</v>
      </c>
      <c r="E83" s="29" t="s">
        <v>135</v>
      </c>
    </row>
    <row r="84" spans="1:18" ht="12.75" customHeight="1" x14ac:dyDescent="0.2">
      <c r="A84" s="10" t="s">
        <v>38</v>
      </c>
      <c r="B84" s="10"/>
      <c r="C84" s="32" t="s">
        <v>136</v>
      </c>
      <c r="D84" s="10"/>
      <c r="E84" s="21" t="s">
        <v>137</v>
      </c>
      <c r="F84" s="10"/>
      <c r="G84" s="10"/>
      <c r="H84" s="10"/>
      <c r="I84" s="33">
        <f>0+Q84</f>
        <v>0</v>
      </c>
      <c r="J84" s="10"/>
      <c r="O84">
        <f>0+R84</f>
        <v>0</v>
      </c>
      <c r="Q84">
        <f>0+I85</f>
        <v>0</v>
      </c>
      <c r="R84">
        <f>0+O85</f>
        <v>0</v>
      </c>
    </row>
    <row r="85" spans="1:18" x14ac:dyDescent="0.2">
      <c r="A85" s="18" t="s">
        <v>40</v>
      </c>
      <c r="B85" s="23" t="s">
        <v>138</v>
      </c>
      <c r="C85" s="23" t="s">
        <v>139</v>
      </c>
      <c r="D85" s="18" t="s">
        <v>42</v>
      </c>
      <c r="E85" s="24" t="s">
        <v>140</v>
      </c>
      <c r="F85" s="25" t="s">
        <v>62</v>
      </c>
      <c r="G85" s="26">
        <v>9.6</v>
      </c>
      <c r="H85" s="27">
        <v>0</v>
      </c>
      <c r="I85" s="27">
        <f>ROUND(ROUND(H85,2)*ROUND(G85,3),2)</f>
        <v>0</v>
      </c>
      <c r="J85" s="25" t="s">
        <v>45</v>
      </c>
      <c r="O85">
        <f>(I85*21)/100</f>
        <v>0</v>
      </c>
      <c r="P85" t="s">
        <v>17</v>
      </c>
    </row>
    <row r="86" spans="1:18" x14ac:dyDescent="0.2">
      <c r="A86" s="28" t="s">
        <v>46</v>
      </c>
      <c r="E86" s="29" t="s">
        <v>42</v>
      </c>
    </row>
    <row r="87" spans="1:18" ht="89.25" x14ac:dyDescent="0.2">
      <c r="A87" s="30" t="s">
        <v>47</v>
      </c>
      <c r="E87" s="31" t="s">
        <v>141</v>
      </c>
    </row>
    <row r="88" spans="1:18" ht="140.25" x14ac:dyDescent="0.2">
      <c r="A88" t="s">
        <v>49</v>
      </c>
      <c r="E88" s="29" t="s">
        <v>142</v>
      </c>
    </row>
    <row r="89" spans="1:18" ht="12.75" customHeight="1" x14ac:dyDescent="0.2">
      <c r="A89" s="10" t="s">
        <v>38</v>
      </c>
      <c r="B89" s="10"/>
      <c r="C89" s="32" t="s">
        <v>143</v>
      </c>
      <c r="D89" s="10"/>
      <c r="E89" s="21" t="s">
        <v>144</v>
      </c>
      <c r="F89" s="10"/>
      <c r="G89" s="10"/>
      <c r="H89" s="10"/>
      <c r="I89" s="33">
        <f>0+Q89</f>
        <v>0</v>
      </c>
      <c r="J89" s="10"/>
      <c r="O89">
        <f>0+R89</f>
        <v>0</v>
      </c>
      <c r="Q89">
        <f>0+I90+I94+I98</f>
        <v>0</v>
      </c>
      <c r="R89">
        <f>0+O90+O94+O98</f>
        <v>0</v>
      </c>
    </row>
    <row r="90" spans="1:18" x14ac:dyDescent="0.2">
      <c r="A90" s="18" t="s">
        <v>40</v>
      </c>
      <c r="B90" s="23" t="s">
        <v>145</v>
      </c>
      <c r="C90" s="23" t="s">
        <v>146</v>
      </c>
      <c r="D90" s="18" t="s">
        <v>42</v>
      </c>
      <c r="E90" s="24" t="s">
        <v>147</v>
      </c>
      <c r="F90" s="25" t="s">
        <v>44</v>
      </c>
      <c r="G90" s="26">
        <v>75.900000000000006</v>
      </c>
      <c r="H90" s="27">
        <v>0</v>
      </c>
      <c r="I90" s="27">
        <f>ROUND(ROUND(H90,2)*ROUND(G90,3),2)</f>
        <v>0</v>
      </c>
      <c r="J90" s="25" t="s">
        <v>45</v>
      </c>
      <c r="O90">
        <f>(I90*21)/100</f>
        <v>0</v>
      </c>
      <c r="P90" t="s">
        <v>17</v>
      </c>
    </row>
    <row r="91" spans="1:18" x14ac:dyDescent="0.2">
      <c r="A91" s="28" t="s">
        <v>46</v>
      </c>
      <c r="E91" s="29" t="s">
        <v>42</v>
      </c>
    </row>
    <row r="92" spans="1:18" ht="63.75" x14ac:dyDescent="0.2">
      <c r="A92" s="30" t="s">
        <v>47</v>
      </c>
      <c r="E92" s="31" t="s">
        <v>148</v>
      </c>
    </row>
    <row r="93" spans="1:18" ht="140.25" x14ac:dyDescent="0.2">
      <c r="A93" t="s">
        <v>49</v>
      </c>
      <c r="E93" s="29" t="s">
        <v>149</v>
      </c>
    </row>
    <row r="94" spans="1:18" ht="25.5" x14ac:dyDescent="0.2">
      <c r="A94" s="18" t="s">
        <v>40</v>
      </c>
      <c r="B94" s="23" t="s">
        <v>150</v>
      </c>
      <c r="C94" s="23" t="s">
        <v>151</v>
      </c>
      <c r="D94" s="18" t="s">
        <v>42</v>
      </c>
      <c r="E94" s="24" t="s">
        <v>152</v>
      </c>
      <c r="F94" s="25" t="s">
        <v>62</v>
      </c>
      <c r="G94" s="26">
        <v>22</v>
      </c>
      <c r="H94" s="27">
        <v>0</v>
      </c>
      <c r="I94" s="27">
        <f>ROUND(ROUND(H94,2)*ROUND(G94,3),2)</f>
        <v>0</v>
      </c>
      <c r="J94" s="25" t="s">
        <v>45</v>
      </c>
      <c r="O94">
        <f>(I94*21)/100</f>
        <v>0</v>
      </c>
      <c r="P94" t="s">
        <v>17</v>
      </c>
    </row>
    <row r="95" spans="1:18" x14ac:dyDescent="0.2">
      <c r="A95" s="28" t="s">
        <v>46</v>
      </c>
      <c r="E95" s="29" t="s">
        <v>42</v>
      </c>
    </row>
    <row r="96" spans="1:18" ht="63.75" x14ac:dyDescent="0.2">
      <c r="A96" s="30" t="s">
        <v>47</v>
      </c>
      <c r="E96" s="31" t="s">
        <v>153</v>
      </c>
    </row>
    <row r="97" spans="1:18" ht="204" x14ac:dyDescent="0.2">
      <c r="A97" t="s">
        <v>49</v>
      </c>
      <c r="E97" s="29" t="s">
        <v>154</v>
      </c>
    </row>
    <row r="98" spans="1:18" ht="25.5" x14ac:dyDescent="0.2">
      <c r="A98" s="18" t="s">
        <v>40</v>
      </c>
      <c r="B98" s="23" t="s">
        <v>155</v>
      </c>
      <c r="C98" s="23" t="s">
        <v>156</v>
      </c>
      <c r="D98" s="18" t="s">
        <v>42</v>
      </c>
      <c r="E98" s="24" t="s">
        <v>157</v>
      </c>
      <c r="F98" s="25" t="s">
        <v>62</v>
      </c>
      <c r="G98" s="26">
        <v>7.75</v>
      </c>
      <c r="H98" s="27">
        <v>0</v>
      </c>
      <c r="I98" s="27">
        <f>ROUND(ROUND(H98,2)*ROUND(G98,3),2)</f>
        <v>0</v>
      </c>
      <c r="J98" s="25" t="s">
        <v>45</v>
      </c>
      <c r="O98">
        <f>(I98*21)/100</f>
        <v>0</v>
      </c>
      <c r="P98" t="s">
        <v>17</v>
      </c>
    </row>
    <row r="99" spans="1:18" x14ac:dyDescent="0.2">
      <c r="A99" s="28" t="s">
        <v>46</v>
      </c>
      <c r="E99" s="29" t="s">
        <v>42</v>
      </c>
    </row>
    <row r="100" spans="1:18" ht="63.75" x14ac:dyDescent="0.2">
      <c r="A100" s="30" t="s">
        <v>47</v>
      </c>
      <c r="E100" s="31" t="s">
        <v>158</v>
      </c>
    </row>
    <row r="101" spans="1:18" ht="204" x14ac:dyDescent="0.2">
      <c r="A101" t="s">
        <v>49</v>
      </c>
      <c r="E101" s="29" t="s">
        <v>159</v>
      </c>
    </row>
    <row r="102" spans="1:18" ht="12.75" customHeight="1" x14ac:dyDescent="0.2">
      <c r="A102" s="10" t="s">
        <v>38</v>
      </c>
      <c r="B102" s="10"/>
      <c r="C102" s="32" t="s">
        <v>160</v>
      </c>
      <c r="D102" s="10"/>
      <c r="E102" s="21" t="s">
        <v>161</v>
      </c>
      <c r="F102" s="10"/>
      <c r="G102" s="10"/>
      <c r="H102" s="10"/>
      <c r="I102" s="33">
        <f>0+Q102</f>
        <v>0</v>
      </c>
      <c r="J102" s="10"/>
      <c r="O102">
        <f>0+R102</f>
        <v>0</v>
      </c>
      <c r="Q102">
        <f>0+I103+I107+I111+I115+I119+I123+I127+I131</f>
        <v>0</v>
      </c>
      <c r="R102">
        <f>0+O103+O107+O111+O115+O119+O123+O127+O131</f>
        <v>0</v>
      </c>
    </row>
    <row r="103" spans="1:18" ht="38.25" x14ac:dyDescent="0.2">
      <c r="A103" s="18" t="s">
        <v>40</v>
      </c>
      <c r="B103" s="23" t="s">
        <v>162</v>
      </c>
      <c r="C103" s="23" t="s">
        <v>163</v>
      </c>
      <c r="D103" s="18" t="s">
        <v>164</v>
      </c>
      <c r="E103" s="24" t="s">
        <v>165</v>
      </c>
      <c r="F103" s="25" t="s">
        <v>166</v>
      </c>
      <c r="G103" s="26">
        <v>54.72</v>
      </c>
      <c r="H103" s="27">
        <v>0</v>
      </c>
      <c r="I103" s="27">
        <f>ROUND(ROUND(H103,2)*ROUND(G103,3),2)</f>
        <v>0</v>
      </c>
      <c r="J103" s="25" t="s">
        <v>119</v>
      </c>
      <c r="O103">
        <f>(I103*21)/100</f>
        <v>0</v>
      </c>
      <c r="P103" t="s">
        <v>17</v>
      </c>
    </row>
    <row r="104" spans="1:18" x14ac:dyDescent="0.2">
      <c r="A104" s="28" t="s">
        <v>46</v>
      </c>
      <c r="E104" s="35" t="s">
        <v>230</v>
      </c>
    </row>
    <row r="105" spans="1:18" ht="51" x14ac:dyDescent="0.2">
      <c r="A105" s="30" t="s">
        <v>47</v>
      </c>
      <c r="E105" s="31" t="s">
        <v>167</v>
      </c>
    </row>
    <row r="106" spans="1:18" ht="89.25" x14ac:dyDescent="0.2">
      <c r="A106" t="s">
        <v>49</v>
      </c>
      <c r="E106" s="29" t="s">
        <v>168</v>
      </c>
    </row>
    <row r="107" spans="1:18" ht="38.25" x14ac:dyDescent="0.2">
      <c r="A107" s="18" t="s">
        <v>40</v>
      </c>
      <c r="B107" s="23" t="s">
        <v>169</v>
      </c>
      <c r="C107" s="23" t="s">
        <v>170</v>
      </c>
      <c r="D107" s="18" t="s">
        <v>171</v>
      </c>
      <c r="E107" s="24" t="s">
        <v>172</v>
      </c>
      <c r="F107" s="25" t="s">
        <v>166</v>
      </c>
      <c r="G107" s="26">
        <v>148.88999999999999</v>
      </c>
      <c r="H107" s="27">
        <v>0</v>
      </c>
      <c r="I107" s="27">
        <f>ROUND(ROUND(H107,2)*ROUND(G107,3),2)</f>
        <v>0</v>
      </c>
      <c r="J107" s="25" t="s">
        <v>119</v>
      </c>
      <c r="O107">
        <f>(I107*21)/100</f>
        <v>0</v>
      </c>
      <c r="P107" t="s">
        <v>17</v>
      </c>
    </row>
    <row r="108" spans="1:18" x14ac:dyDescent="0.2">
      <c r="A108" s="28" t="s">
        <v>46</v>
      </c>
      <c r="E108" s="35" t="s">
        <v>230</v>
      </c>
    </row>
    <row r="109" spans="1:18" ht="38.25" x14ac:dyDescent="0.2">
      <c r="A109" s="30" t="s">
        <v>47</v>
      </c>
      <c r="E109" s="31" t="s">
        <v>173</v>
      </c>
    </row>
    <row r="110" spans="1:18" ht="89.25" x14ac:dyDescent="0.2">
      <c r="A110" t="s">
        <v>49</v>
      </c>
      <c r="E110" s="29" t="s">
        <v>168</v>
      </c>
    </row>
    <row r="111" spans="1:18" ht="38.25" x14ac:dyDescent="0.2">
      <c r="A111" s="18" t="s">
        <v>40</v>
      </c>
      <c r="B111" s="23" t="s">
        <v>174</v>
      </c>
      <c r="C111" s="23" t="s">
        <v>175</v>
      </c>
      <c r="D111" s="18" t="s">
        <v>176</v>
      </c>
      <c r="E111" s="24" t="s">
        <v>177</v>
      </c>
      <c r="F111" s="25" t="s">
        <v>166</v>
      </c>
      <c r="G111" s="26">
        <v>8.8000000000000007</v>
      </c>
      <c r="H111" s="27">
        <v>0</v>
      </c>
      <c r="I111" s="27">
        <f>ROUND(ROUND(H111,2)*ROUND(G111,3),2)</f>
        <v>0</v>
      </c>
      <c r="J111" s="25" t="s">
        <v>119</v>
      </c>
      <c r="O111">
        <f>(I111*21)/100</f>
        <v>0</v>
      </c>
      <c r="P111" t="s">
        <v>17</v>
      </c>
    </row>
    <row r="112" spans="1:18" x14ac:dyDescent="0.2">
      <c r="A112" s="28" t="s">
        <v>46</v>
      </c>
      <c r="E112" s="35" t="s">
        <v>230</v>
      </c>
    </row>
    <row r="113" spans="1:16" ht="63.75" x14ac:dyDescent="0.2">
      <c r="A113" s="30" t="s">
        <v>47</v>
      </c>
      <c r="E113" s="31" t="s">
        <v>178</v>
      </c>
    </row>
    <row r="114" spans="1:16" ht="89.25" x14ac:dyDescent="0.2">
      <c r="A114" t="s">
        <v>49</v>
      </c>
      <c r="E114" s="29" t="s">
        <v>168</v>
      </c>
    </row>
    <row r="115" spans="1:16" ht="38.25" x14ac:dyDescent="0.2">
      <c r="A115" s="18" t="s">
        <v>40</v>
      </c>
      <c r="B115" s="23" t="s">
        <v>179</v>
      </c>
      <c r="C115" s="23" t="s">
        <v>180</v>
      </c>
      <c r="D115" s="18" t="s">
        <v>181</v>
      </c>
      <c r="E115" s="24" t="s">
        <v>182</v>
      </c>
      <c r="F115" s="25" t="s">
        <v>166</v>
      </c>
      <c r="G115" s="26">
        <v>0.01</v>
      </c>
      <c r="H115" s="27">
        <v>0</v>
      </c>
      <c r="I115" s="27">
        <f>ROUND(ROUND(H115,2)*ROUND(G115,3),2)</f>
        <v>0</v>
      </c>
      <c r="J115" s="25" t="s">
        <v>119</v>
      </c>
      <c r="O115">
        <f>(I115*21)/100</f>
        <v>0</v>
      </c>
      <c r="P115" t="s">
        <v>17</v>
      </c>
    </row>
    <row r="116" spans="1:16" x14ac:dyDescent="0.2">
      <c r="A116" s="28" t="s">
        <v>46</v>
      </c>
      <c r="E116" s="35" t="s">
        <v>230</v>
      </c>
    </row>
    <row r="117" spans="1:16" ht="63.75" x14ac:dyDescent="0.2">
      <c r="A117" s="30" t="s">
        <v>47</v>
      </c>
      <c r="E117" s="31" t="s">
        <v>183</v>
      </c>
    </row>
    <row r="118" spans="1:16" ht="89.25" x14ac:dyDescent="0.2">
      <c r="A118" t="s">
        <v>49</v>
      </c>
      <c r="E118" s="29" t="s">
        <v>168</v>
      </c>
    </row>
    <row r="119" spans="1:16" ht="25.5" x14ac:dyDescent="0.2">
      <c r="A119" s="18" t="s">
        <v>40</v>
      </c>
      <c r="B119" s="23" t="s">
        <v>184</v>
      </c>
      <c r="C119" s="23" t="s">
        <v>185</v>
      </c>
      <c r="D119" s="18" t="s">
        <v>186</v>
      </c>
      <c r="E119" s="24" t="s">
        <v>187</v>
      </c>
      <c r="F119" s="25" t="s">
        <v>166</v>
      </c>
      <c r="G119" s="26">
        <v>0.02</v>
      </c>
      <c r="H119" s="27">
        <v>0</v>
      </c>
      <c r="I119" s="27">
        <f>ROUND(ROUND(H119,2)*ROUND(G119,3),2)</f>
        <v>0</v>
      </c>
      <c r="J119" s="25" t="s">
        <v>119</v>
      </c>
      <c r="O119">
        <f>(I119*21)/100</f>
        <v>0</v>
      </c>
      <c r="P119" t="s">
        <v>17</v>
      </c>
    </row>
    <row r="120" spans="1:16" x14ac:dyDescent="0.2">
      <c r="A120" s="28" t="s">
        <v>46</v>
      </c>
      <c r="E120" s="35" t="s">
        <v>230</v>
      </c>
    </row>
    <row r="121" spans="1:16" ht="63.75" x14ac:dyDescent="0.2">
      <c r="A121" s="30" t="s">
        <v>47</v>
      </c>
      <c r="E121" s="31" t="s">
        <v>188</v>
      </c>
    </row>
    <row r="122" spans="1:16" ht="89.25" x14ac:dyDescent="0.2">
      <c r="A122" t="s">
        <v>49</v>
      </c>
      <c r="E122" s="29" t="s">
        <v>168</v>
      </c>
    </row>
    <row r="123" spans="1:16" ht="38.25" x14ac:dyDescent="0.2">
      <c r="A123" s="18" t="s">
        <v>40</v>
      </c>
      <c r="B123" s="23" t="s">
        <v>189</v>
      </c>
      <c r="C123" s="23" t="s">
        <v>190</v>
      </c>
      <c r="D123" s="18" t="s">
        <v>191</v>
      </c>
      <c r="E123" s="24" t="s">
        <v>192</v>
      </c>
      <c r="F123" s="25" t="s">
        <v>166</v>
      </c>
      <c r="G123" s="26">
        <v>10.5</v>
      </c>
      <c r="H123" s="27">
        <v>0</v>
      </c>
      <c r="I123" s="27">
        <f>ROUND(ROUND(H123,2)*ROUND(G123,3),2)</f>
        <v>0</v>
      </c>
      <c r="J123" s="25" t="s">
        <v>119</v>
      </c>
      <c r="O123">
        <f>(I123*21)/100</f>
        <v>0</v>
      </c>
      <c r="P123" t="s">
        <v>17</v>
      </c>
    </row>
    <row r="124" spans="1:16" x14ac:dyDescent="0.2">
      <c r="A124" s="28" t="s">
        <v>46</v>
      </c>
      <c r="E124" s="35" t="s">
        <v>230</v>
      </c>
    </row>
    <row r="125" spans="1:16" ht="38.25" x14ac:dyDescent="0.2">
      <c r="A125" s="30" t="s">
        <v>47</v>
      </c>
      <c r="E125" s="31" t="s">
        <v>193</v>
      </c>
    </row>
    <row r="126" spans="1:16" ht="89.25" x14ac:dyDescent="0.2">
      <c r="A126" t="s">
        <v>49</v>
      </c>
      <c r="E126" s="29" t="s">
        <v>168</v>
      </c>
    </row>
    <row r="127" spans="1:16" ht="25.5" x14ac:dyDescent="0.2">
      <c r="A127" s="18" t="s">
        <v>40</v>
      </c>
      <c r="B127" s="23" t="s">
        <v>194</v>
      </c>
      <c r="C127" s="23" t="s">
        <v>195</v>
      </c>
      <c r="D127" s="18" t="s">
        <v>196</v>
      </c>
      <c r="E127" s="24" t="s">
        <v>197</v>
      </c>
      <c r="F127" s="25" t="s">
        <v>166</v>
      </c>
      <c r="G127" s="26">
        <v>1.1000000000000001</v>
      </c>
      <c r="H127" s="27">
        <v>0</v>
      </c>
      <c r="I127" s="27">
        <f>ROUND(ROUND(H127,2)*ROUND(G127,3),2)</f>
        <v>0</v>
      </c>
      <c r="J127" s="25" t="s">
        <v>119</v>
      </c>
      <c r="O127">
        <f>(I127*21)/100</f>
        <v>0</v>
      </c>
      <c r="P127" t="s">
        <v>17</v>
      </c>
    </row>
    <row r="128" spans="1:16" x14ac:dyDescent="0.2">
      <c r="A128" s="28" t="s">
        <v>46</v>
      </c>
      <c r="E128" s="35" t="s">
        <v>230</v>
      </c>
    </row>
    <row r="129" spans="1:16" ht="63.75" x14ac:dyDescent="0.2">
      <c r="A129" s="30" t="s">
        <v>47</v>
      </c>
      <c r="E129" s="31" t="s">
        <v>198</v>
      </c>
    </row>
    <row r="130" spans="1:16" ht="89.25" x14ac:dyDescent="0.2">
      <c r="A130" t="s">
        <v>49</v>
      </c>
      <c r="E130" s="29" t="s">
        <v>168</v>
      </c>
    </row>
    <row r="131" spans="1:16" ht="25.5" x14ac:dyDescent="0.2">
      <c r="A131" s="18" t="s">
        <v>40</v>
      </c>
      <c r="B131" s="23" t="s">
        <v>199</v>
      </c>
      <c r="C131" s="23" t="s">
        <v>200</v>
      </c>
      <c r="D131" s="18" t="s">
        <v>201</v>
      </c>
      <c r="E131" s="24" t="s">
        <v>202</v>
      </c>
      <c r="F131" s="25" t="s">
        <v>166</v>
      </c>
      <c r="G131" s="26">
        <v>5</v>
      </c>
      <c r="H131" s="27">
        <v>0</v>
      </c>
      <c r="I131" s="27">
        <f>ROUND(ROUND(H131,2)*ROUND(G131,3),2)</f>
        <v>0</v>
      </c>
      <c r="J131" s="25" t="s">
        <v>119</v>
      </c>
      <c r="O131">
        <f>(I131*21)/100</f>
        <v>0</v>
      </c>
      <c r="P131" t="s">
        <v>17</v>
      </c>
    </row>
    <row r="132" spans="1:16" x14ac:dyDescent="0.2">
      <c r="A132" s="28" t="s">
        <v>46</v>
      </c>
      <c r="E132" s="35" t="s">
        <v>230</v>
      </c>
    </row>
    <row r="133" spans="1:16" ht="63.75" x14ac:dyDescent="0.2">
      <c r="A133" s="30" t="s">
        <v>47</v>
      </c>
      <c r="E133" s="31" t="s">
        <v>203</v>
      </c>
    </row>
    <row r="134" spans="1:16" x14ac:dyDescent="0.2">
      <c r="A134" t="s">
        <v>49</v>
      </c>
      <c r="E134" s="29" t="s">
        <v>42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conditionalFormatting sqref="E104">
    <cfRule type="expression" dxfId="7" priority="8">
      <formula>IF(E104="popis položky","Vyznačit",IF(E104="","Vyznačit",""))="Vyznačit"</formula>
    </cfRule>
  </conditionalFormatting>
  <conditionalFormatting sqref="E108">
    <cfRule type="expression" dxfId="6" priority="7">
      <formula>IF(E108="popis položky","Vyznačit",IF(E108="","Vyznačit",""))="Vyznačit"</formula>
    </cfRule>
  </conditionalFormatting>
  <conditionalFormatting sqref="E112">
    <cfRule type="expression" dxfId="5" priority="6">
      <formula>IF(E112="popis položky","Vyznačit",IF(E112="","Vyznačit",""))="Vyznačit"</formula>
    </cfRule>
  </conditionalFormatting>
  <conditionalFormatting sqref="E116">
    <cfRule type="expression" dxfId="4" priority="5">
      <formula>IF(E116="popis položky","Vyznačit",IF(E116="","Vyznačit",""))="Vyznačit"</formula>
    </cfRule>
  </conditionalFormatting>
  <conditionalFormatting sqref="E120">
    <cfRule type="expression" dxfId="3" priority="4">
      <formula>IF(E120="popis položky","Vyznačit",IF(E120="","Vyznačit",""))="Vyznačit"</formula>
    </cfRule>
  </conditionalFormatting>
  <conditionalFormatting sqref="E124">
    <cfRule type="expression" dxfId="2" priority="3">
      <formula>IF(E124="popis položky","Vyznačit",IF(E124="","Vyznačit",""))="Vyznačit"</formula>
    </cfRule>
  </conditionalFormatting>
  <conditionalFormatting sqref="E128">
    <cfRule type="expression" dxfId="1" priority="2">
      <formula>IF(E128="popis položky","Vyznačit",IF(E128="","Vyznačit",""))="Vyznačit"</formula>
    </cfRule>
  </conditionalFormatting>
  <conditionalFormatting sqref="E132">
    <cfRule type="expression" dxfId="0" priority="1">
      <formula>IF(E132="popis položky","Vyznačit",IF(E132="","Vyznačit",""))="Vyznačit"</formula>
    </cfRule>
  </conditionalFormatting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4"/>
  <sheetViews>
    <sheetView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J1" s="6"/>
      <c r="P1" t="s">
        <v>16</v>
      </c>
    </row>
    <row r="2" spans="1:18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J2" s="6"/>
      <c r="O2">
        <f>0+O9+O26</f>
        <v>0</v>
      </c>
      <c r="P2" t="s">
        <v>16</v>
      </c>
    </row>
    <row r="3" spans="1:18" ht="15" customHeight="1" x14ac:dyDescent="0.25">
      <c r="A3" t="s">
        <v>1</v>
      </c>
      <c r="B3" s="13" t="s">
        <v>4</v>
      </c>
      <c r="C3" s="5" t="s">
        <v>5</v>
      </c>
      <c r="D3" s="4"/>
      <c r="E3" s="14" t="s">
        <v>6</v>
      </c>
      <c r="F3" s="6"/>
      <c r="G3" s="9"/>
      <c r="H3" s="8" t="s">
        <v>204</v>
      </c>
      <c r="I3" s="34">
        <f>0+I9+I26</f>
        <v>0</v>
      </c>
      <c r="J3" s="11"/>
      <c r="O3" t="s">
        <v>13</v>
      </c>
      <c r="P3" t="s">
        <v>17</v>
      </c>
    </row>
    <row r="4" spans="1:18" ht="15" customHeight="1" x14ac:dyDescent="0.25">
      <c r="A4" t="s">
        <v>7</v>
      </c>
      <c r="B4" s="13" t="s">
        <v>8</v>
      </c>
      <c r="C4" s="5" t="s">
        <v>9</v>
      </c>
      <c r="D4" s="4"/>
      <c r="E4" s="14" t="s">
        <v>10</v>
      </c>
      <c r="F4" s="6"/>
      <c r="G4" s="6"/>
      <c r="H4" s="12"/>
      <c r="I4" s="12"/>
      <c r="J4" s="6"/>
      <c r="O4" t="s">
        <v>14</v>
      </c>
      <c r="P4" t="s">
        <v>17</v>
      </c>
    </row>
    <row r="5" spans="1:18" ht="12.75" customHeight="1" x14ac:dyDescent="0.25">
      <c r="A5" t="s">
        <v>11</v>
      </c>
      <c r="B5" s="16" t="s">
        <v>12</v>
      </c>
      <c r="C5" s="3" t="s">
        <v>204</v>
      </c>
      <c r="D5" s="2"/>
      <c r="E5" s="17" t="s">
        <v>205</v>
      </c>
      <c r="F5" s="10"/>
      <c r="G5" s="10"/>
      <c r="H5" s="10"/>
      <c r="I5" s="10"/>
      <c r="J5" s="10"/>
      <c r="O5" t="s">
        <v>15</v>
      </c>
      <c r="P5" t="s">
        <v>17</v>
      </c>
    </row>
    <row r="6" spans="1:18" ht="12.75" customHeight="1" x14ac:dyDescent="0.2">
      <c r="A6" s="1" t="s">
        <v>19</v>
      </c>
      <c r="B6" s="1" t="s">
        <v>21</v>
      </c>
      <c r="C6" s="1" t="s">
        <v>23</v>
      </c>
      <c r="D6" s="1" t="s">
        <v>24</v>
      </c>
      <c r="E6" s="1" t="s">
        <v>25</v>
      </c>
      <c r="F6" s="1" t="s">
        <v>27</v>
      </c>
      <c r="G6" s="1" t="s">
        <v>29</v>
      </c>
      <c r="H6" s="1" t="s">
        <v>31</v>
      </c>
      <c r="I6" s="1"/>
      <c r="J6" s="1" t="s">
        <v>36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15" t="s">
        <v>32</v>
      </c>
      <c r="I7" s="15" t="s">
        <v>34</v>
      </c>
      <c r="J7" s="1"/>
    </row>
    <row r="8" spans="1:18" ht="12.75" customHeight="1" x14ac:dyDescent="0.2">
      <c r="A8" s="15" t="s">
        <v>20</v>
      </c>
      <c r="B8" s="15" t="s">
        <v>22</v>
      </c>
      <c r="C8" s="15" t="s">
        <v>17</v>
      </c>
      <c r="D8" s="15" t="s">
        <v>16</v>
      </c>
      <c r="E8" s="15" t="s">
        <v>26</v>
      </c>
      <c r="F8" s="15" t="s">
        <v>28</v>
      </c>
      <c r="G8" s="15" t="s">
        <v>30</v>
      </c>
      <c r="H8" s="15" t="s">
        <v>33</v>
      </c>
      <c r="I8" s="15" t="s">
        <v>35</v>
      </c>
      <c r="J8" s="15" t="s">
        <v>37</v>
      </c>
    </row>
    <row r="9" spans="1:18" ht="12.75" customHeight="1" x14ac:dyDescent="0.2">
      <c r="A9" s="19" t="s">
        <v>38</v>
      </c>
      <c r="B9" s="19"/>
      <c r="C9" s="20" t="s">
        <v>28</v>
      </c>
      <c r="D9" s="19"/>
      <c r="E9" s="21" t="s">
        <v>206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0+I10+I14+I18+I22</f>
        <v>0</v>
      </c>
      <c r="R9">
        <f>0+O10+O14+O18+O22</f>
        <v>0</v>
      </c>
    </row>
    <row r="10" spans="1:18" x14ac:dyDescent="0.2">
      <c r="A10" s="18" t="s">
        <v>40</v>
      </c>
      <c r="B10" s="23" t="s">
        <v>22</v>
      </c>
      <c r="C10" s="23" t="s">
        <v>57</v>
      </c>
      <c r="D10" s="18" t="s">
        <v>42</v>
      </c>
      <c r="E10" s="24" t="s">
        <v>58</v>
      </c>
      <c r="F10" s="25" t="s">
        <v>44</v>
      </c>
      <c r="G10" s="26">
        <v>16.5</v>
      </c>
      <c r="H10" s="27">
        <v>0</v>
      </c>
      <c r="I10" s="27">
        <f>ROUND(ROUND(H10,2)*ROUND(G10,3),2)</f>
        <v>0</v>
      </c>
      <c r="J10" s="25" t="s">
        <v>45</v>
      </c>
      <c r="O10">
        <f>(I10*21)/100</f>
        <v>0</v>
      </c>
      <c r="P10" t="s">
        <v>17</v>
      </c>
    </row>
    <row r="11" spans="1:18" x14ac:dyDescent="0.2">
      <c r="A11" s="28" t="s">
        <v>46</v>
      </c>
      <c r="E11" s="29" t="s">
        <v>42</v>
      </c>
    </row>
    <row r="12" spans="1:18" ht="63.75" x14ac:dyDescent="0.2">
      <c r="A12" s="30" t="s">
        <v>47</v>
      </c>
      <c r="E12" s="31" t="s">
        <v>207</v>
      </c>
    </row>
    <row r="13" spans="1:18" ht="89.25" x14ac:dyDescent="0.2">
      <c r="A13" t="s">
        <v>49</v>
      </c>
      <c r="E13" s="29" t="s">
        <v>56</v>
      </c>
    </row>
    <row r="14" spans="1:18" ht="25.5" x14ac:dyDescent="0.2">
      <c r="A14" s="18" t="s">
        <v>40</v>
      </c>
      <c r="B14" s="23" t="s">
        <v>17</v>
      </c>
      <c r="C14" s="23" t="s">
        <v>208</v>
      </c>
      <c r="D14" s="18" t="s">
        <v>42</v>
      </c>
      <c r="E14" s="24" t="s">
        <v>209</v>
      </c>
      <c r="F14" s="25" t="s">
        <v>210</v>
      </c>
      <c r="G14" s="26">
        <v>110</v>
      </c>
      <c r="H14" s="27">
        <v>0</v>
      </c>
      <c r="I14" s="27">
        <f>ROUND(ROUND(H14,2)*ROUND(G14,3),2)</f>
        <v>0</v>
      </c>
      <c r="J14" s="25" t="s">
        <v>45</v>
      </c>
      <c r="O14">
        <f>(I14*21)/100</f>
        <v>0</v>
      </c>
      <c r="P14" t="s">
        <v>17</v>
      </c>
    </row>
    <row r="15" spans="1:18" x14ac:dyDescent="0.2">
      <c r="A15" s="28" t="s">
        <v>46</v>
      </c>
      <c r="E15" s="29" t="s">
        <v>42</v>
      </c>
    </row>
    <row r="16" spans="1:18" ht="51" x14ac:dyDescent="0.2">
      <c r="A16" s="30" t="s">
        <v>47</v>
      </c>
      <c r="E16" s="31" t="s">
        <v>211</v>
      </c>
    </row>
    <row r="17" spans="1:18" ht="255" x14ac:dyDescent="0.2">
      <c r="A17" t="s">
        <v>49</v>
      </c>
      <c r="E17" s="29" t="s">
        <v>212</v>
      </c>
    </row>
    <row r="18" spans="1:18" ht="38.25" x14ac:dyDescent="0.2">
      <c r="A18" s="18" t="s">
        <v>40</v>
      </c>
      <c r="B18" s="23" t="s">
        <v>16</v>
      </c>
      <c r="C18" s="23" t="s">
        <v>213</v>
      </c>
      <c r="D18" s="18" t="s">
        <v>42</v>
      </c>
      <c r="E18" s="24" t="s">
        <v>214</v>
      </c>
      <c r="F18" s="25" t="s">
        <v>133</v>
      </c>
      <c r="G18" s="26">
        <v>1</v>
      </c>
      <c r="H18" s="27">
        <v>0</v>
      </c>
      <c r="I18" s="27">
        <f>ROUND(ROUND(H18,2)*ROUND(G18,3),2)</f>
        <v>0</v>
      </c>
      <c r="J18" s="25" t="s">
        <v>119</v>
      </c>
      <c r="O18">
        <f>(I18*21)/100</f>
        <v>0</v>
      </c>
      <c r="P18" t="s">
        <v>17</v>
      </c>
    </row>
    <row r="19" spans="1:18" x14ac:dyDescent="0.2">
      <c r="A19" s="28" t="s">
        <v>46</v>
      </c>
      <c r="E19" s="29" t="s">
        <v>42</v>
      </c>
    </row>
    <row r="20" spans="1:18" ht="51" x14ac:dyDescent="0.2">
      <c r="A20" s="30" t="s">
        <v>47</v>
      </c>
      <c r="E20" s="31" t="s">
        <v>215</v>
      </c>
    </row>
    <row r="21" spans="1:18" ht="51" x14ac:dyDescent="0.2">
      <c r="A21" t="s">
        <v>49</v>
      </c>
      <c r="E21" s="29" t="s">
        <v>216</v>
      </c>
    </row>
    <row r="22" spans="1:18" x14ac:dyDescent="0.2">
      <c r="A22" s="18" t="s">
        <v>40</v>
      </c>
      <c r="B22" s="23" t="s">
        <v>26</v>
      </c>
      <c r="C22" s="23" t="s">
        <v>217</v>
      </c>
      <c r="D22" s="18" t="s">
        <v>42</v>
      </c>
      <c r="E22" s="24" t="s">
        <v>218</v>
      </c>
      <c r="F22" s="25" t="s">
        <v>219</v>
      </c>
      <c r="G22" s="26">
        <v>1</v>
      </c>
      <c r="H22" s="27">
        <v>0</v>
      </c>
      <c r="I22" s="27">
        <f>ROUND(ROUND(H22,2)*ROUND(G22,3),2)</f>
        <v>0</v>
      </c>
      <c r="J22" s="25" t="s">
        <v>119</v>
      </c>
      <c r="O22">
        <f>(I22*21)/100</f>
        <v>0</v>
      </c>
      <c r="P22" t="s">
        <v>17</v>
      </c>
    </row>
    <row r="23" spans="1:18" x14ac:dyDescent="0.2">
      <c r="A23" s="28" t="s">
        <v>46</v>
      </c>
      <c r="E23" s="29" t="s">
        <v>42</v>
      </c>
    </row>
    <row r="24" spans="1:18" ht="25.5" x14ac:dyDescent="0.2">
      <c r="A24" s="30" t="s">
        <v>47</v>
      </c>
      <c r="E24" s="31" t="s">
        <v>220</v>
      </c>
    </row>
    <row r="25" spans="1:18" x14ac:dyDescent="0.2">
      <c r="A25" t="s">
        <v>49</v>
      </c>
      <c r="E25" s="29" t="s">
        <v>221</v>
      </c>
    </row>
    <row r="26" spans="1:18" ht="12.75" customHeight="1" x14ac:dyDescent="0.2">
      <c r="A26" s="10" t="s">
        <v>38</v>
      </c>
      <c r="B26" s="10"/>
      <c r="C26" s="32" t="s">
        <v>33</v>
      </c>
      <c r="D26" s="10"/>
      <c r="E26" s="21" t="s">
        <v>123</v>
      </c>
      <c r="F26" s="10"/>
      <c r="G26" s="10"/>
      <c r="H26" s="10"/>
      <c r="I26" s="33">
        <f>0+Q26</f>
        <v>0</v>
      </c>
      <c r="J26" s="10"/>
      <c r="O26">
        <f>0+R26</f>
        <v>0</v>
      </c>
      <c r="Q26">
        <f>0+I27+I31</f>
        <v>0</v>
      </c>
      <c r="R26">
        <f>0+O27+O31</f>
        <v>0</v>
      </c>
    </row>
    <row r="27" spans="1:18" ht="25.5" x14ac:dyDescent="0.2">
      <c r="A27" s="18" t="s">
        <v>40</v>
      </c>
      <c r="B27" s="23" t="s">
        <v>28</v>
      </c>
      <c r="C27" s="23" t="s">
        <v>222</v>
      </c>
      <c r="D27" s="18" t="s">
        <v>42</v>
      </c>
      <c r="E27" s="24" t="s">
        <v>223</v>
      </c>
      <c r="F27" s="25" t="s">
        <v>127</v>
      </c>
      <c r="G27" s="26">
        <v>34.6</v>
      </c>
      <c r="H27" s="27">
        <v>0</v>
      </c>
      <c r="I27" s="27">
        <f>ROUND(ROUND(H27,2)*ROUND(G27,3),2)</f>
        <v>0</v>
      </c>
      <c r="J27" s="25" t="s">
        <v>45</v>
      </c>
      <c r="O27">
        <f>(I27*21)/100</f>
        <v>0</v>
      </c>
      <c r="P27" t="s">
        <v>17</v>
      </c>
    </row>
    <row r="28" spans="1:18" x14ac:dyDescent="0.2">
      <c r="A28" s="28" t="s">
        <v>46</v>
      </c>
      <c r="E28" s="29" t="s">
        <v>42</v>
      </c>
    </row>
    <row r="29" spans="1:18" ht="51" x14ac:dyDescent="0.2">
      <c r="A29" s="30" t="s">
        <v>47</v>
      </c>
      <c r="E29" s="31" t="s">
        <v>224</v>
      </c>
    </row>
    <row r="30" spans="1:18" ht="178.5" x14ac:dyDescent="0.2">
      <c r="A30" t="s">
        <v>49</v>
      </c>
      <c r="E30" s="29" t="s">
        <v>225</v>
      </c>
    </row>
    <row r="31" spans="1:18" x14ac:dyDescent="0.2">
      <c r="A31" s="18" t="s">
        <v>40</v>
      </c>
      <c r="B31" s="23" t="s">
        <v>30</v>
      </c>
      <c r="C31" s="23" t="s">
        <v>226</v>
      </c>
      <c r="D31" s="18" t="s">
        <v>42</v>
      </c>
      <c r="E31" s="24" t="s">
        <v>227</v>
      </c>
      <c r="F31" s="25" t="s">
        <v>127</v>
      </c>
      <c r="G31" s="26">
        <v>34.6</v>
      </c>
      <c r="H31" s="27">
        <v>0</v>
      </c>
      <c r="I31" s="27">
        <f>ROUND(ROUND(H31,2)*ROUND(G31,3),2)</f>
        <v>0</v>
      </c>
      <c r="J31" s="25" t="s">
        <v>45</v>
      </c>
      <c r="O31">
        <f>(I31*21)/100</f>
        <v>0</v>
      </c>
      <c r="P31" t="s">
        <v>17</v>
      </c>
    </row>
    <row r="32" spans="1:18" x14ac:dyDescent="0.2">
      <c r="A32" s="28" t="s">
        <v>46</v>
      </c>
      <c r="E32" s="29" t="s">
        <v>42</v>
      </c>
    </row>
    <row r="33" spans="1:5" ht="51" x14ac:dyDescent="0.2">
      <c r="A33" s="30" t="s">
        <v>47</v>
      </c>
      <c r="E33" s="31" t="s">
        <v>228</v>
      </c>
    </row>
    <row r="34" spans="1:5" ht="178.5" x14ac:dyDescent="0.2">
      <c r="A34" t="s">
        <v>49</v>
      </c>
      <c r="E34" s="29" t="s">
        <v>229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 01-10-01_SO 01-10-01.1</vt:lpstr>
      <vt:lpstr>SO 01-10-01_SO 01-10-01.2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Hanová Michaela, Ing.</cp:lastModifiedBy>
  <dcterms:modified xsi:type="dcterms:W3CDTF">2023-02-10T08:10:03Z</dcterms:modified>
  <cp:category/>
  <cp:contentStatus/>
</cp:coreProperties>
</file>